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filterPrivacy="1"/>
  <xr:revisionPtr revIDLastSave="0" documentId="8_{E2E49C4B-ECC5-4974-A468-9D7ACF3B908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Hoja1" sheetId="1" r:id="rId1"/>
  </sheets>
  <externalReferences>
    <externalReference r:id="rId2"/>
  </externalReferences>
  <definedNames>
    <definedName name="_xlnm._FilterDatabase" localSheetId="0" hidden="1">Hoja1!$A$1:$K$44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4" i="1" l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3" i="1"/>
  <c r="I22" i="1"/>
  <c r="I21" i="1"/>
  <c r="I20" i="1"/>
  <c r="I19" i="1"/>
  <c r="I18" i="1"/>
  <c r="I17" i="1"/>
  <c r="I16" i="1"/>
  <c r="I15" i="1"/>
  <c r="I14" i="1"/>
  <c r="I11" i="1"/>
  <c r="I10" i="1"/>
  <c r="I9" i="1"/>
  <c r="I8" i="1"/>
  <c r="I7" i="1"/>
  <c r="I5" i="1"/>
  <c r="I4" i="1"/>
  <c r="I3" i="1"/>
  <c r="I2" i="1"/>
  <c r="F3" i="1"/>
  <c r="F4" i="1"/>
  <c r="F5" i="1"/>
  <c r="F6" i="1"/>
  <c r="I6" i="1" s="1"/>
  <c r="F7" i="1"/>
  <c r="F8" i="1"/>
  <c r="F9" i="1"/>
  <c r="F10" i="1"/>
  <c r="F11" i="1"/>
  <c r="F12" i="1"/>
  <c r="I12" i="1" s="1"/>
  <c r="I13" i="1"/>
  <c r="F14" i="1"/>
  <c r="F15" i="1"/>
  <c r="F16" i="1"/>
  <c r="F18" i="1"/>
  <c r="F19" i="1"/>
  <c r="F20" i="1"/>
  <c r="F21" i="1"/>
  <c r="F22" i="1"/>
  <c r="F23" i="1"/>
  <c r="F24" i="1"/>
  <c r="I24" i="1" s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2" i="1"/>
</calcChain>
</file>

<file path=xl/sharedStrings.xml><?xml version="1.0" encoding="utf-8"?>
<sst xmlns="http://schemas.openxmlformats.org/spreadsheetml/2006/main" count="177" uniqueCount="116">
  <si>
    <t>No.</t>
  </si>
  <si>
    <t>DEPARTAMENTO</t>
  </si>
  <si>
    <t>MUNICIPIO</t>
  </si>
  <si>
    <t>FECHA DE INICIO</t>
  </si>
  <si>
    <t>VALOR  CONVENIO</t>
  </si>
  <si>
    <t>TOLIMA</t>
  </si>
  <si>
    <t>Coello</t>
  </si>
  <si>
    <t>NO</t>
  </si>
  <si>
    <t>Chocó</t>
  </si>
  <si>
    <t>Nuquí</t>
  </si>
  <si>
    <t>Mejoramiento mediante pavimento de las vías urbanas en  el barrio La Unión, en el municipio de Nuquí - Chocó</t>
  </si>
  <si>
    <t>Bolívar</t>
  </si>
  <si>
    <t>Arenal</t>
  </si>
  <si>
    <t>MAGDALENA</t>
  </si>
  <si>
    <t>El Reten</t>
  </si>
  <si>
    <t>CESAR</t>
  </si>
  <si>
    <t>Tamalameque</t>
  </si>
  <si>
    <t xml:space="preserve">Norte de Santander </t>
  </si>
  <si>
    <t>Arboledas</t>
  </si>
  <si>
    <t>Santander</t>
  </si>
  <si>
    <t>Galan</t>
  </si>
  <si>
    <t>El Carmen de Bolivar</t>
  </si>
  <si>
    <t>META</t>
  </si>
  <si>
    <t>San Juanito</t>
  </si>
  <si>
    <t>VALLE DEL CAUCA</t>
  </si>
  <si>
    <t>Tulua</t>
  </si>
  <si>
    <t>Construccion de pavimento rigido y obras complementarias en el barrio El Paraiso y la urbanizacion San Francisco del municipio de Tulua</t>
  </si>
  <si>
    <t>Antioquia</t>
  </si>
  <si>
    <t xml:space="preserve">Sonson </t>
  </si>
  <si>
    <t>Gomez Plata</t>
  </si>
  <si>
    <t>Rehabilitacion y mejoramiento de vias y espacio publico urbanos en la cabecera del municipio de gomez plata – ant.</t>
  </si>
  <si>
    <t>Sucre</t>
  </si>
  <si>
    <t>Palmito</t>
  </si>
  <si>
    <t>Construcción De Pavimento En Concreto Rígido De La Cll 10. Entre Cra 4A Y Cra 8 En Zona Urbana Del Municipio De San Antonio De Palmito - Sucre</t>
  </si>
  <si>
    <t>La Guajira</t>
  </si>
  <si>
    <t>Urumita</t>
  </si>
  <si>
    <t>Construcción De Pavimento En Concreto Hidráulico En Los Barrios Raul Lopez. Ulises Rojas. Las Flores Y 14 De Junio En La Cabecera Municipal De Urumita - La Guajira</t>
  </si>
  <si>
    <t>Agustín Codazzi</t>
  </si>
  <si>
    <t>construccion de pavimento en concreto rigido en diferentes sectores  del municipio  de codazzi-cesar</t>
  </si>
  <si>
    <t>Boyacá</t>
  </si>
  <si>
    <t>Sutatenza</t>
  </si>
  <si>
    <t>Construcción De Vías Urbanas Con Pavimento Rígido En El Municipio De Sutatenza - Boyacá</t>
  </si>
  <si>
    <t>Venadillo</t>
  </si>
  <si>
    <t>Adecuación Y Mantenimiento De La Infraestructura De La Plaza De Mercado Del Municipio De Venadillo - Tolima</t>
  </si>
  <si>
    <t>Córdoba</t>
  </si>
  <si>
    <t>Cotorra</t>
  </si>
  <si>
    <t>Ampliacion Y Remodelacion De La Institución Educativa El Carmen Del Municipio De Cotorra - Córdoba</t>
  </si>
  <si>
    <t>Nariño</t>
  </si>
  <si>
    <t>Magui Payan</t>
  </si>
  <si>
    <t>construcción de vías urbanas en concreto hidraulico en el municipio de magüi payan, departamento de nariño.</t>
  </si>
  <si>
    <t>SUCRE</t>
  </si>
  <si>
    <t>Sampues</t>
  </si>
  <si>
    <t>Construcción De Pavimento En Concreto Rígido De Las Clls Y Cra Barrio Doce De Octubre, Municipio De Sampués - Sucre</t>
  </si>
  <si>
    <t>Toca</t>
  </si>
  <si>
    <t>Mejoramiento Y Mantenimiento De La Red Vial Urbana Localizada Entre La Cll 2 Entre Cra 5 Y Cra 10.Mediante La Construcción De Pavimento Rígido Y Obras Complementarias En El Municipio De Toca - Boyacá</t>
  </si>
  <si>
    <t>Restrepo</t>
  </si>
  <si>
    <t>Mejoramiento Vial En Concreto Rígido De Vías Municipio De Restrepo - Meta</t>
  </si>
  <si>
    <t>Talaigua Nuevo</t>
  </si>
  <si>
    <t xml:space="preserve">Pavimentación De Vías Urbanas En Concreto Rígido En El Municipio De Talaigua - Bolívar </t>
  </si>
  <si>
    <t>Cumbitara</t>
  </si>
  <si>
    <t>Pavimentación En Concreto Rígido Del Casco Urbano De Cumbitara Y Del Centro Poblado De Pisanda, 2 Etapa Municipio De Cumbitara - Nariño</t>
  </si>
  <si>
    <t>Magdalena</t>
  </si>
  <si>
    <t>Chibolo</t>
  </si>
  <si>
    <t>Muzo</t>
  </si>
  <si>
    <t>Pavimentación De La Vía En Doble Calzada Jardín Infantil, Estadio Municipal Y Demas Obras Complementarias Del Municipio De Muzo - Boyacá</t>
  </si>
  <si>
    <t>Mejoramiento de vias rurales por medio de la implementacion de placa huella en el Municipio de Muzo Departamento de Boyaca</t>
  </si>
  <si>
    <t>Rio de Oro</t>
  </si>
  <si>
    <t>"construccion de pavimento en concreto rigido en diferentes sectores del municipio de rio de oro departamento del cesar".</t>
  </si>
  <si>
    <t>Tado</t>
  </si>
  <si>
    <t>Mejoramiento De La Malla Vial Mediante La Pavimentación En Concreto Rígido En Los Barrios San Pedro Y Reinaldo Del Municipio Tadó - Chocó</t>
  </si>
  <si>
    <t>ATLÁNTICO</t>
  </si>
  <si>
    <t>BARANOA</t>
  </si>
  <si>
    <t>CONSTRUCCIÓN DE PAVIMENTO EN CONCRETO RÍGIDO EN LA CARRERA 22 ENTRE CALLES 15 Y 17 INCLUYENDO PUENTE VEHICULAR TIPO LOZA MACIZA, CALLE 16 ENTRE CARRERAS 21 Y 22, CARRERA 21A ENTRE CALLES 15 Y 16 Y CARRERA 21 ENTRE CALLES 12 Y 13D.</t>
  </si>
  <si>
    <t>Pueblo Nuevo</t>
  </si>
  <si>
    <t xml:space="preserve">Proyecto construccion de pavimento en concreto hidraulico en la via pueblo nuevo- carimagua, sector calle larga, en el municipio de pueblo nuevo, cordoba        </t>
  </si>
  <si>
    <t>ANTIOQUIA</t>
  </si>
  <si>
    <t>Arboletes</t>
  </si>
  <si>
    <t>Construcción de plaza de mercado del municipio de arboletes antioquia</t>
  </si>
  <si>
    <t>Urrao</t>
  </si>
  <si>
    <t>Construcción De Pavimiento Rígido En Vías Urbanos Del Municipio De Urrao - Antioquía</t>
  </si>
  <si>
    <t>Valle del Cauca</t>
  </si>
  <si>
    <t>Sevilla</t>
  </si>
  <si>
    <t>Mejoramiento de Condiciones de Habitabilidad en el Municipio De Sevilla - Valle Del Cauca</t>
  </si>
  <si>
    <t>Toro</t>
  </si>
  <si>
    <t>Mejoramiento de Condiciones de Habitabilidad en el Municipio De Toro - Valle Del Cauca</t>
  </si>
  <si>
    <t>Tuluá</t>
  </si>
  <si>
    <t>Mejoramiento de Condiciones de Habitabilidad en el Municipio De Tuluá - Valle Del Cauca</t>
  </si>
  <si>
    <t>Andalucía</t>
  </si>
  <si>
    <t>Mejoramiento de Condiciones de Habitabilidad</t>
  </si>
  <si>
    <t>Bugalagrande</t>
  </si>
  <si>
    <t>Mejoramiento de Condiciones de Habitabilidad en el Municipio de Bugalagrande - Valle del Cauca</t>
  </si>
  <si>
    <t>San Pedro</t>
  </si>
  <si>
    <t>Mejoramiento de Condiciones de Habitabilidad en el Municipio De San Pedro - Valle Del Cauca</t>
  </si>
  <si>
    <t>Yotoco</t>
  </si>
  <si>
    <t>Mejoramiento De Condiciones De Habitabilidad En Yotoco - Valle Del Cauca</t>
  </si>
  <si>
    <t>Atlántico</t>
  </si>
  <si>
    <t>Baranoa</t>
  </si>
  <si>
    <t>Construcción De Pavimento Rígido En Concreto Hidráulico De Vías Urbanas En El Barrio Topacio En El Municipio De Baranoa - Atlántico</t>
  </si>
  <si>
    <t>Mejoramiento de vias urbanas en pavimento rigido ubicadas en el municipio de Baranoa - departamento del Atlantico</t>
  </si>
  <si>
    <t>Remodelación vía de acceso principal con andenes desde el puente sobre el rio Coello hasta la Cra 3 Con Cll 2 Fase 1 Coello - Tolima</t>
  </si>
  <si>
    <t>NOMBRE DEL PROYECTO</t>
  </si>
  <si>
    <t>COSTOS ADICIONALES A LA OBRA</t>
  </si>
  <si>
    <t>Mejoramiento de condiciones de vivienda</t>
  </si>
  <si>
    <t>Construcción de pavimento en concreto rígido en el corregimiento de Buenavista, municipio de Arenal - Bolívar</t>
  </si>
  <si>
    <t>Mejoramiento en pavimento rígido de las vías urbanas de la cabecera municipal del  municipio del Reten - Magdalena</t>
  </si>
  <si>
    <t>Construccion vias urbanas en concreto rigido en sector palmira municipio de Tamalameque  departamento del Cesar</t>
  </si>
  <si>
    <t>Pavimentación vías urbanas municipio de Arboledas - Norte de Santander</t>
  </si>
  <si>
    <t>Construcción plaza de mercado para el municipio de Galán - Santander</t>
  </si>
  <si>
    <t xml:space="preserve">Mejoramiento en pavimento rígido en la Cra 57 entre Cll 22 y Cll 25 en el Carmen de Bolívar - Bolívar </t>
  </si>
  <si>
    <t>Construcción de Placas huellas en los puntos críticos de las vías rurales del Municipio de San Juanito - Meta</t>
  </si>
  <si>
    <t>Construccion de placa huella En La Via Roblal Arriba Y Roblal Abajo En El Municipio De Sonson</t>
  </si>
  <si>
    <t>Remodelación vía de acceso principal con andenes desde el puente sobre el rio Coello hasta la Cra 3 Con Cll 2 Fase II Coello - Tolima</t>
  </si>
  <si>
    <t>FECHA DE ENTREGA</t>
  </si>
  <si>
    <t>PLAZO INICIAL
(MESES)</t>
  </si>
  <si>
    <t>MESES DE RETRASO</t>
  </si>
  <si>
    <t>TIEMPO TOTAL DE RETRASO
(AÑOS)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</si>
</sst>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4" formatCode="_-&quot;$&quot;\ * #,##0.00_-;\-&quot;$&quot;\ * #,##0.00_-;_-&quot;$&quot;\ 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Alignment="1">
      <alignment horizontal="left" vertical="top"/>
    </xf>
    <xf numFmtId="44" fontId="0" fillId="0" borderId="1" xfId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6" xfId="0" applyFont="1" applyBorder="1" applyAlignment="1">
      <alignment horizontal="center" vertical="center" wrapText="1"/>
    </xf>
    <xf numFmtId="14" fontId="4" fillId="0" borderId="6" xfId="0" applyNumberFormat="1" applyFont="1" applyBorder="1" applyAlignment="1">
      <alignment horizontal="center" vertical="center" wrapText="1"/>
    </xf>
    <xf numFmtId="44" fontId="4" fillId="0" borderId="6" xfId="1" applyFont="1" applyFill="1" applyBorder="1" applyAlignment="1">
      <alignment horizontal="center" vertical="center" wrapText="1"/>
    </xf>
    <xf numFmtId="44" fontId="4" fillId="0" borderId="7" xfId="1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" fontId="0" fillId="0" borderId="2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41" fontId="0" fillId="0" borderId="1" xfId="3" applyFont="1" applyFill="1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3" xfId="0" applyBorder="1" applyAlignment="1">
      <alignment horizontal="left" vertical="top" wrapText="1"/>
    </xf>
    <xf numFmtId="14" fontId="0" fillId="0" borderId="13" xfId="0" applyNumberFormat="1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44" fontId="0" fillId="0" borderId="13" xfId="1" applyFont="1" applyFill="1" applyBorder="1" applyAlignment="1">
      <alignment horizontal="center" vertical="center" wrapText="1"/>
    </xf>
    <xf numFmtId="44" fontId="0" fillId="0" borderId="14" xfId="1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44" fontId="0" fillId="0" borderId="9" xfId="1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left" vertical="top" wrapText="1"/>
    </xf>
    <xf numFmtId="14" fontId="0" fillId="0" borderId="10" xfId="0" applyNumberFormat="1" applyBorder="1" applyAlignment="1">
      <alignment horizontal="center" vertical="center" wrapText="1"/>
    </xf>
    <xf numFmtId="1" fontId="0" fillId="0" borderId="6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44" fontId="0" fillId="0" borderId="10" xfId="1" applyFont="1" applyFill="1" applyBorder="1" applyAlignment="1">
      <alignment horizontal="center" vertical="center" wrapText="1"/>
    </xf>
    <xf numFmtId="44" fontId="0" fillId="0" borderId="11" xfId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</cellXfs>
  <cellStyles count="4">
    <cellStyle name="Hyperlink" xfId="2" xr:uid="{00000000-0005-0000-0000-000000000000}"/>
    <cellStyle name="Millares [0]" xfId="3" builtinId="6"/>
    <cellStyle name="Moneda" xfId="1" builtinId="4"/>
    <cellStyle name="Normal" xfId="0" builtinId="0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d/mm/yy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d/mm/yy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</border>
    </dxf>
    <dxf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</border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</border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d/mm/yy"/>
      <fill>
        <patternFill patternType="solid">
          <fgColor theme="4"/>
          <bgColor rgb="FF92D05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sgallego/Downloads/Anexo%201%20tabla.%20311%20obr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YECTOS ENTREGADOS"/>
      <sheetName val="Anexo 1 tabla. 311 obras"/>
    </sheetNames>
    <sheetDataSet>
      <sheetData sheetId="0"/>
      <sheetData sheetId="1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ABED6AF-C1C3-1E4A-B444-41045C5817C5}" name="Tabla1" displayName="Tabla1" ref="A1:K44" totalsRowShown="0" headerRowDxfId="13" headerRowBorderDxfId="12" tableBorderDxfId="11">
  <autoFilter ref="A1:K44" xr:uid="{00000000-0001-0000-0000-000000000000}"/>
  <sortState xmlns:xlrd2="http://schemas.microsoft.com/office/spreadsheetml/2017/richdata2" ref="A2:K44">
    <sortCondition ref="C1:C44"/>
  </sortState>
  <tableColumns count="11">
    <tableColumn id="1" xr3:uid="{7FC82A3D-8057-5240-BE01-4154D7C48795}" name="No." dataDxfId="10"/>
    <tableColumn id="2" xr3:uid="{C3CB1806-F432-2C43-91B1-F619BD97E73F}" name="DEPARTAMENTO" dataDxfId="9"/>
    <tableColumn id="3" xr3:uid="{C6F6258E-6C24-E14E-9C2B-55E7C53300CC}" name="MUNICIPIO" dataDxfId="8"/>
    <tableColumn id="4" xr3:uid="{1B9C4D13-E81C-1046-9525-450F979E022C}" name="NOMBRE DEL PROYECTO" dataDxfId="7"/>
    <tableColumn id="5" xr3:uid="{72411467-84A6-814C-A4D6-F513FDA59FF6}" name="FECHA DE INICIO" dataDxfId="6"/>
    <tableColumn id="6" xr3:uid="{049C18E7-395D-BF4F-9A3E-8FB94C1B91A0}" name="FECHA DE ENTREGA" dataDxfId="5">
      <calculatedColumnFormula>VLOOKUP(D2,[1]!Tabla1[[#All],[PROYECTO]:[link secop]],5,FALSE)</calculatedColumnFormula>
    </tableColumn>
    <tableColumn id="7" xr3:uid="{25DDE35F-775D-3447-A09D-602D9C808A02}" name="PLAZO INICIAL_x000a_(MESES)" dataDxfId="4"/>
    <tableColumn id="8" xr3:uid="{2DF68D25-D32A-E644-9599-EEBA1A1534C0}" name="MESES DE RETRASO" dataDxfId="3"/>
    <tableColumn id="9" xr3:uid="{DC336B9D-2F49-724E-A123-FCC6021DA327}" name="TIEMPO TOTAL DE RETRASO_x000a_(AÑOS)" dataDxfId="2">
      <calculatedColumnFormula>+H2/12</calculatedColumnFormula>
    </tableColumn>
    <tableColumn id="10" xr3:uid="{DA18AB00-9D4B-0B48-957A-AB54DA1B4D30}" name="VALOR  CONVENIO" dataDxfId="1" dataCellStyle="Moneda"/>
    <tableColumn id="11" xr3:uid="{0BE0989A-E740-4A47-81C1-78C0375C8B46}" name="COSTOS ADICIONALES A LA OBRA" dataDxfId="0" dataCellStyle="Moneda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4"/>
  <sheetViews>
    <sheetView tabSelected="1" workbookViewId="0">
      <pane ySplit="1" topLeftCell="A2" activePane="bottomLeft" state="frozen"/>
      <selection pane="bottomLeft"/>
    </sheetView>
  </sheetViews>
  <sheetFormatPr baseColWidth="10" defaultColWidth="9.1796875" defaultRowHeight="14.5" x14ac:dyDescent="0.35"/>
  <cols>
    <col min="1" max="1" width="6.1796875" customWidth="1"/>
    <col min="2" max="2" width="17.453125" customWidth="1"/>
    <col min="3" max="3" width="13.26953125" customWidth="1"/>
    <col min="4" max="4" width="33.453125" style="1" customWidth="1"/>
    <col min="5" max="5" width="16" customWidth="1"/>
    <col min="6" max="6" width="18.1796875" customWidth="1"/>
    <col min="7" max="7" width="12" customWidth="1"/>
    <col min="8" max="8" width="13.7265625" customWidth="1"/>
    <col min="9" max="9" width="12" customWidth="1"/>
    <col min="10" max="10" width="18.7265625" customWidth="1"/>
    <col min="11" max="11" width="19" customWidth="1"/>
  </cols>
  <sheetData>
    <row r="1" spans="1:11" ht="58.5" thickBot="1" x14ac:dyDescent="0.4">
      <c r="A1" s="34" t="s">
        <v>0</v>
      </c>
      <c r="B1" s="5" t="s">
        <v>1</v>
      </c>
      <c r="C1" s="5" t="s">
        <v>2</v>
      </c>
      <c r="D1" s="5" t="s">
        <v>100</v>
      </c>
      <c r="E1" s="6" t="s">
        <v>3</v>
      </c>
      <c r="F1" s="6" t="s">
        <v>112</v>
      </c>
      <c r="G1" s="6" t="s">
        <v>113</v>
      </c>
      <c r="H1" s="6" t="s">
        <v>114</v>
      </c>
      <c r="I1" s="6" t="s">
        <v>115</v>
      </c>
      <c r="J1" s="7" t="s">
        <v>4</v>
      </c>
      <c r="K1" s="8" t="s">
        <v>101</v>
      </c>
    </row>
    <row r="2" spans="1:11" ht="43.5" x14ac:dyDescent="0.35">
      <c r="A2" s="3">
        <v>1</v>
      </c>
      <c r="B2" s="16" t="s">
        <v>15</v>
      </c>
      <c r="C2" s="17" t="s">
        <v>37</v>
      </c>
      <c r="D2" s="18" t="s">
        <v>38</v>
      </c>
      <c r="E2" s="19">
        <v>44840</v>
      </c>
      <c r="F2" s="19">
        <f>VLOOKUP(D2,[1]!Tabla1[[#All],[PROYECTO]:[link secop]],5,FALSE)</f>
        <v>45393</v>
      </c>
      <c r="G2" s="17">
        <v>4</v>
      </c>
      <c r="H2" s="20">
        <v>14.166666666666666</v>
      </c>
      <c r="I2" s="21">
        <f>+H2/12</f>
        <v>1.1805555555555556</v>
      </c>
      <c r="J2" s="22">
        <v>1722177372</v>
      </c>
      <c r="K2" s="23" t="s">
        <v>7</v>
      </c>
    </row>
    <row r="3" spans="1:11" ht="63" customHeight="1" x14ac:dyDescent="0.35">
      <c r="A3" s="4">
        <v>2</v>
      </c>
      <c r="B3" s="24" t="s">
        <v>80</v>
      </c>
      <c r="C3" s="11" t="s">
        <v>87</v>
      </c>
      <c r="D3" s="12" t="s">
        <v>88</v>
      </c>
      <c r="E3" s="9">
        <v>43389</v>
      </c>
      <c r="F3" s="9">
        <f>VLOOKUP(D3,[1]!Tabla1[[#All],[PROYECTO]:[link secop]],5,FALSE)</f>
        <v>44995</v>
      </c>
      <c r="G3" s="11">
        <v>3</v>
      </c>
      <c r="H3" s="10">
        <v>49.8</v>
      </c>
      <c r="I3" s="14">
        <f t="shared" ref="I3:I44" si="0">+H3/12</f>
        <v>4.1499999999999995</v>
      </c>
      <c r="J3" s="2">
        <v>33406500</v>
      </c>
      <c r="K3" s="25">
        <v>21019543</v>
      </c>
    </row>
    <row r="4" spans="1:11" ht="29" x14ac:dyDescent="0.35">
      <c r="A4" s="4">
        <v>3</v>
      </c>
      <c r="B4" s="24" t="s">
        <v>17</v>
      </c>
      <c r="C4" s="11" t="s">
        <v>18</v>
      </c>
      <c r="D4" s="12" t="s">
        <v>106</v>
      </c>
      <c r="E4" s="9">
        <v>44767</v>
      </c>
      <c r="F4" s="9">
        <f>VLOOKUP(D4,[1]!Tabla1[[#All],[PROYECTO]:[link secop]],5,FALSE)</f>
        <v>45330</v>
      </c>
      <c r="G4" s="11">
        <v>6</v>
      </c>
      <c r="H4" s="10">
        <v>12.433333333333334</v>
      </c>
      <c r="I4" s="14">
        <f t="shared" si="0"/>
        <v>1.0361111111111112</v>
      </c>
      <c r="J4" s="2">
        <v>1689496599</v>
      </c>
      <c r="K4" s="25" t="s">
        <v>7</v>
      </c>
    </row>
    <row r="5" spans="1:11" ht="29" x14ac:dyDescent="0.35">
      <c r="A5" s="4">
        <v>4</v>
      </c>
      <c r="B5" s="24" t="s">
        <v>75</v>
      </c>
      <c r="C5" s="11" t="s">
        <v>76</v>
      </c>
      <c r="D5" s="12" t="s">
        <v>77</v>
      </c>
      <c r="E5" s="9">
        <v>44642</v>
      </c>
      <c r="F5" s="9">
        <f>VLOOKUP(D5,[1]!Tabla1[[#All],[PROYECTO]:[link secop]],5,FALSE)</f>
        <v>45492</v>
      </c>
      <c r="G5" s="11">
        <v>12</v>
      </c>
      <c r="H5" s="10">
        <v>15.9</v>
      </c>
      <c r="I5" s="14">
        <f t="shared" si="0"/>
        <v>1.325</v>
      </c>
      <c r="J5" s="2">
        <v>6673502753</v>
      </c>
      <c r="K5" s="25" t="s">
        <v>7</v>
      </c>
    </row>
    <row r="6" spans="1:11" ht="58" x14ac:dyDescent="0.35">
      <c r="A6" s="4">
        <v>5</v>
      </c>
      <c r="B6" s="24" t="s">
        <v>11</v>
      </c>
      <c r="C6" s="11" t="s">
        <v>12</v>
      </c>
      <c r="D6" s="12" t="s">
        <v>103</v>
      </c>
      <c r="E6" s="9">
        <v>45006</v>
      </c>
      <c r="F6" s="9">
        <f>VLOOKUP(D6,[1]!Tabla1[[#All],[PROYECTO]:[link secop]],5,FALSE)</f>
        <v>45330</v>
      </c>
      <c r="G6" s="11">
        <v>4</v>
      </c>
      <c r="H6" s="10">
        <v>6.5666666666666664</v>
      </c>
      <c r="I6" s="14">
        <f t="shared" si="0"/>
        <v>0.54722222222222217</v>
      </c>
      <c r="J6" s="2">
        <v>1950000000</v>
      </c>
      <c r="K6" s="25" t="s">
        <v>7</v>
      </c>
    </row>
    <row r="7" spans="1:11" ht="116" x14ac:dyDescent="0.35">
      <c r="A7" s="4">
        <v>6</v>
      </c>
      <c r="B7" s="24" t="s">
        <v>70</v>
      </c>
      <c r="C7" s="11" t="s">
        <v>71</v>
      </c>
      <c r="D7" s="12" t="s">
        <v>72</v>
      </c>
      <c r="E7" s="9">
        <v>42877</v>
      </c>
      <c r="F7" s="9">
        <f>VLOOKUP(D7,[1]!Tabla1[[#All],[PROYECTO]:[link secop]],5,FALSE)</f>
        <v>45478</v>
      </c>
      <c r="G7" s="11">
        <v>12</v>
      </c>
      <c r="H7" s="10">
        <v>73.433333333333337</v>
      </c>
      <c r="I7" s="14">
        <f t="shared" si="0"/>
        <v>6.1194444444444445</v>
      </c>
      <c r="J7" s="2">
        <v>4247091084.6700001</v>
      </c>
      <c r="K7" s="25" t="s">
        <v>7</v>
      </c>
    </row>
    <row r="8" spans="1:11" ht="58" x14ac:dyDescent="0.35">
      <c r="A8" s="3">
        <v>7</v>
      </c>
      <c r="B8" s="24" t="s">
        <v>95</v>
      </c>
      <c r="C8" s="11" t="s">
        <v>96</v>
      </c>
      <c r="D8" s="12" t="s">
        <v>97</v>
      </c>
      <c r="E8" s="9">
        <v>44725</v>
      </c>
      <c r="F8" s="9">
        <f>VLOOKUP(D8,[1]!Tabla1[[#All],[PROYECTO]:[link secop]],5,FALSE)</f>
        <v>45498</v>
      </c>
      <c r="G8" s="11">
        <v>6</v>
      </c>
      <c r="H8" s="10">
        <v>19.399999999999999</v>
      </c>
      <c r="I8" s="14">
        <f t="shared" si="0"/>
        <v>1.6166666666666665</v>
      </c>
      <c r="J8" s="2">
        <v>2500000000</v>
      </c>
      <c r="K8" s="25" t="s">
        <v>7</v>
      </c>
    </row>
    <row r="9" spans="1:11" ht="58" x14ac:dyDescent="0.35">
      <c r="A9" s="4">
        <v>8</v>
      </c>
      <c r="B9" s="24" t="s">
        <v>95</v>
      </c>
      <c r="C9" s="11" t="s">
        <v>96</v>
      </c>
      <c r="D9" s="12" t="s">
        <v>98</v>
      </c>
      <c r="E9" s="9">
        <v>44622</v>
      </c>
      <c r="F9" s="9">
        <f>VLOOKUP(D9,[1]!Tabla1[[#All],[PROYECTO]:[link secop]],5,FALSE)</f>
        <v>45499</v>
      </c>
      <c r="G9" s="11">
        <v>6</v>
      </c>
      <c r="H9" s="10">
        <v>22.8</v>
      </c>
      <c r="I9" s="14">
        <f t="shared" si="0"/>
        <v>1.9000000000000001</v>
      </c>
      <c r="J9" s="2">
        <v>3771481380</v>
      </c>
      <c r="K9" s="25" t="s">
        <v>7</v>
      </c>
    </row>
    <row r="10" spans="1:11" ht="43.5" x14ac:dyDescent="0.35">
      <c r="A10" s="4">
        <v>9</v>
      </c>
      <c r="B10" s="24" t="s">
        <v>80</v>
      </c>
      <c r="C10" s="11" t="s">
        <v>89</v>
      </c>
      <c r="D10" s="12" t="s">
        <v>90</v>
      </c>
      <c r="E10" s="9">
        <v>43389</v>
      </c>
      <c r="F10" s="9">
        <f>VLOOKUP(D10,[1]!Tabla1[[#All],[PROYECTO]:[link secop]],5,FALSE)</f>
        <v>45498</v>
      </c>
      <c r="G10" s="11">
        <v>3</v>
      </c>
      <c r="H10" s="10">
        <v>66.3</v>
      </c>
      <c r="I10" s="14">
        <f t="shared" si="0"/>
        <v>5.5249999999999995</v>
      </c>
      <c r="J10" s="2">
        <v>3280479</v>
      </c>
      <c r="K10" s="25" t="s">
        <v>7</v>
      </c>
    </row>
    <row r="11" spans="1:11" ht="29" x14ac:dyDescent="0.35">
      <c r="A11" s="4">
        <v>10</v>
      </c>
      <c r="B11" s="24" t="s">
        <v>61</v>
      </c>
      <c r="C11" s="11" t="s">
        <v>62</v>
      </c>
      <c r="D11" s="12" t="s">
        <v>102</v>
      </c>
      <c r="E11" s="9">
        <v>43591</v>
      </c>
      <c r="F11" s="9">
        <f>VLOOKUP(D11,[1]!Tabla1[[#All],[PROYECTO]:[link secop]],5,FALSE)</f>
        <v>44862</v>
      </c>
      <c r="G11" s="11">
        <v>8</v>
      </c>
      <c r="H11" s="10">
        <v>33.733333333333334</v>
      </c>
      <c r="I11" s="14">
        <f t="shared" si="0"/>
        <v>2.8111111111111113</v>
      </c>
      <c r="J11" s="2">
        <v>1694915253</v>
      </c>
      <c r="K11" s="25" t="s">
        <v>7</v>
      </c>
    </row>
    <row r="12" spans="1:11" ht="58" x14ac:dyDescent="0.35">
      <c r="A12" s="4">
        <v>11</v>
      </c>
      <c r="B12" s="24" t="s">
        <v>5</v>
      </c>
      <c r="C12" s="11" t="s">
        <v>6</v>
      </c>
      <c r="D12" s="12" t="s">
        <v>99</v>
      </c>
      <c r="E12" s="9">
        <v>44767</v>
      </c>
      <c r="F12" s="9">
        <f>VLOOKUP(D12,[1]!Tabla1[[#All],[PROYECTO]:[link secop]],5,FALSE)</f>
        <v>45321</v>
      </c>
      <c r="G12" s="11">
        <v>3</v>
      </c>
      <c r="H12" s="10">
        <v>15.166666666666666</v>
      </c>
      <c r="I12" s="14">
        <f t="shared" si="0"/>
        <v>1.2638888888888888</v>
      </c>
      <c r="J12" s="2">
        <v>791386958</v>
      </c>
      <c r="K12" s="25" t="s">
        <v>7</v>
      </c>
    </row>
    <row r="13" spans="1:11" ht="58" x14ac:dyDescent="0.35">
      <c r="A13" s="4">
        <v>12</v>
      </c>
      <c r="B13" s="24" t="s">
        <v>5</v>
      </c>
      <c r="C13" s="11" t="s">
        <v>6</v>
      </c>
      <c r="D13" s="12" t="s">
        <v>111</v>
      </c>
      <c r="E13" s="9">
        <v>44767</v>
      </c>
      <c r="F13" s="9">
        <v>45321</v>
      </c>
      <c r="G13" s="11">
        <v>2</v>
      </c>
      <c r="H13" s="10">
        <v>16.166666666666668</v>
      </c>
      <c r="I13" s="14">
        <f t="shared" si="0"/>
        <v>1.3472222222222223</v>
      </c>
      <c r="J13" s="2">
        <v>777942771</v>
      </c>
      <c r="K13" s="25" t="s">
        <v>7</v>
      </c>
    </row>
    <row r="14" spans="1:11" ht="43.5" x14ac:dyDescent="0.35">
      <c r="A14" s="3">
        <v>13</v>
      </c>
      <c r="B14" s="24" t="s">
        <v>44</v>
      </c>
      <c r="C14" s="11" t="s">
        <v>45</v>
      </c>
      <c r="D14" s="12" t="s">
        <v>46</v>
      </c>
      <c r="E14" s="9">
        <v>43654</v>
      </c>
      <c r="F14" s="9">
        <f>VLOOKUP(D14,[1]!Tabla1[[#All],[PROYECTO]:[link secop]],5,FALSE)</f>
        <v>45411</v>
      </c>
      <c r="G14" s="11">
        <v>14</v>
      </c>
      <c r="H14" s="10">
        <v>43.7</v>
      </c>
      <c r="I14" s="14">
        <f t="shared" si="0"/>
        <v>3.6416666666666671</v>
      </c>
      <c r="J14" s="2">
        <v>4989354297</v>
      </c>
      <c r="K14" s="25" t="s">
        <v>7</v>
      </c>
    </row>
    <row r="15" spans="1:11" ht="58" x14ac:dyDescent="0.35">
      <c r="A15" s="4">
        <v>14</v>
      </c>
      <c r="B15" s="24" t="s">
        <v>47</v>
      </c>
      <c r="C15" s="11" t="s">
        <v>59</v>
      </c>
      <c r="D15" s="12" t="s">
        <v>60</v>
      </c>
      <c r="E15" s="9">
        <v>44722</v>
      </c>
      <c r="F15" s="9">
        <f>VLOOKUP(D15,[1]!Tabla1[[#All],[PROYECTO]:[link secop]],5,FALSE)</f>
        <v>45440</v>
      </c>
      <c r="G15" s="11">
        <v>8</v>
      </c>
      <c r="H15" s="10">
        <v>15.6</v>
      </c>
      <c r="I15" s="14">
        <f t="shared" si="0"/>
        <v>1.3</v>
      </c>
      <c r="J15" s="2">
        <v>3263873227</v>
      </c>
      <c r="K15" s="25" t="s">
        <v>7</v>
      </c>
    </row>
    <row r="16" spans="1:11" ht="43.5" x14ac:dyDescent="0.35">
      <c r="A16" s="4">
        <v>15</v>
      </c>
      <c r="B16" s="24" t="s">
        <v>11</v>
      </c>
      <c r="C16" s="11" t="s">
        <v>21</v>
      </c>
      <c r="D16" s="12" t="s">
        <v>108</v>
      </c>
      <c r="E16" s="9">
        <v>45124</v>
      </c>
      <c r="F16" s="9">
        <f>VLOOKUP(D16,[1]!Tabla1[[#All],[PROYECTO]:[link secop]],5,FALSE)</f>
        <v>45348</v>
      </c>
      <c r="G16" s="11">
        <v>4</v>
      </c>
      <c r="H16" s="10">
        <v>3.3</v>
      </c>
      <c r="I16" s="14">
        <f t="shared" si="0"/>
        <v>0.27499999999999997</v>
      </c>
      <c r="J16" s="2">
        <v>700354571</v>
      </c>
      <c r="K16" s="25" t="s">
        <v>7</v>
      </c>
    </row>
    <row r="17" spans="1:11" ht="58" x14ac:dyDescent="0.35">
      <c r="A17" s="4">
        <v>16</v>
      </c>
      <c r="B17" s="24" t="s">
        <v>13</v>
      </c>
      <c r="C17" s="11" t="s">
        <v>14</v>
      </c>
      <c r="D17" s="12" t="s">
        <v>104</v>
      </c>
      <c r="E17" s="9">
        <v>44627</v>
      </c>
      <c r="F17" s="9">
        <v>45344</v>
      </c>
      <c r="G17" s="11">
        <v>10</v>
      </c>
      <c r="H17" s="10">
        <v>13.5</v>
      </c>
      <c r="I17" s="14">
        <f t="shared" si="0"/>
        <v>1.125</v>
      </c>
      <c r="J17" s="2">
        <v>3782049312</v>
      </c>
      <c r="K17" s="25" t="s">
        <v>7</v>
      </c>
    </row>
    <row r="18" spans="1:11" ht="29" x14ac:dyDescent="0.35">
      <c r="A18" s="4">
        <v>17</v>
      </c>
      <c r="B18" s="24" t="s">
        <v>19</v>
      </c>
      <c r="C18" s="11" t="s">
        <v>20</v>
      </c>
      <c r="D18" s="12" t="s">
        <v>107</v>
      </c>
      <c r="E18" s="9">
        <v>44748</v>
      </c>
      <c r="F18" s="9">
        <f>VLOOKUP(D18,[1]!Tabla1[[#All],[PROYECTO]:[link secop]],5,FALSE)</f>
        <v>45336</v>
      </c>
      <c r="G18" s="11">
        <v>8</v>
      </c>
      <c r="H18" s="10">
        <v>11.266666666666667</v>
      </c>
      <c r="I18" s="14">
        <f t="shared" si="0"/>
        <v>0.93888888888888899</v>
      </c>
      <c r="J18" s="2">
        <v>2003798163</v>
      </c>
      <c r="K18" s="25" t="s">
        <v>7</v>
      </c>
    </row>
    <row r="19" spans="1:11" ht="58" x14ac:dyDescent="0.35">
      <c r="A19" s="4">
        <v>18</v>
      </c>
      <c r="B19" s="24" t="s">
        <v>27</v>
      </c>
      <c r="C19" s="11" t="s">
        <v>29</v>
      </c>
      <c r="D19" s="12" t="s">
        <v>30</v>
      </c>
      <c r="E19" s="9">
        <v>44775</v>
      </c>
      <c r="F19" s="9">
        <f>VLOOKUP(D19,[1]!Tabla1[[#All],[PROYECTO]:[link secop]],5,FALSE)</f>
        <v>45363</v>
      </c>
      <c r="G19" s="11">
        <v>5</v>
      </c>
      <c r="H19" s="10">
        <v>14.333333333333334</v>
      </c>
      <c r="I19" s="14">
        <f t="shared" si="0"/>
        <v>1.1944444444444444</v>
      </c>
      <c r="J19" s="2">
        <v>4073766241</v>
      </c>
      <c r="K19" s="25" t="s">
        <v>7</v>
      </c>
    </row>
    <row r="20" spans="1:11" ht="58" x14ac:dyDescent="0.35">
      <c r="A20" s="3">
        <v>19</v>
      </c>
      <c r="B20" s="24" t="s">
        <v>47</v>
      </c>
      <c r="C20" s="11" t="s">
        <v>48</v>
      </c>
      <c r="D20" s="12" t="s">
        <v>49</v>
      </c>
      <c r="E20" s="9">
        <v>44683</v>
      </c>
      <c r="F20" s="9">
        <f>VLOOKUP(D20,[1]!Tabla1[[#All],[PROYECTO]:[link secop]],5,FALSE)</f>
        <v>45406</v>
      </c>
      <c r="G20" s="11">
        <v>4</v>
      </c>
      <c r="H20" s="10">
        <v>19.733333333333334</v>
      </c>
      <c r="I20" s="14">
        <f t="shared" si="0"/>
        <v>1.6444444444444446</v>
      </c>
      <c r="J20" s="2">
        <v>1011689879</v>
      </c>
      <c r="K20" s="25" t="s">
        <v>7</v>
      </c>
    </row>
    <row r="21" spans="1:11" ht="72.5" x14ac:dyDescent="0.35">
      <c r="A21" s="4">
        <v>20</v>
      </c>
      <c r="B21" s="24" t="s">
        <v>39</v>
      </c>
      <c r="C21" s="11" t="s">
        <v>63</v>
      </c>
      <c r="D21" s="12" t="s">
        <v>64</v>
      </c>
      <c r="E21" s="9">
        <v>44802</v>
      </c>
      <c r="F21" s="9">
        <f>VLOOKUP(D21,[1]!Tabla1[[#All],[PROYECTO]:[link secop]],5,FALSE)</f>
        <v>45457</v>
      </c>
      <c r="G21" s="11">
        <v>5</v>
      </c>
      <c r="H21" s="10">
        <v>16.5</v>
      </c>
      <c r="I21" s="14">
        <f t="shared" si="0"/>
        <v>1.375</v>
      </c>
      <c r="J21" s="2">
        <v>2000000000</v>
      </c>
      <c r="K21" s="25" t="s">
        <v>7</v>
      </c>
    </row>
    <row r="22" spans="1:11" ht="58" x14ac:dyDescent="0.35">
      <c r="A22" s="4">
        <v>21</v>
      </c>
      <c r="B22" s="24" t="s">
        <v>39</v>
      </c>
      <c r="C22" s="11" t="s">
        <v>63</v>
      </c>
      <c r="D22" s="12" t="s">
        <v>65</v>
      </c>
      <c r="E22" s="9">
        <v>44600</v>
      </c>
      <c r="F22" s="9">
        <f>VLOOKUP(D22,[1]!Tabla1[[#All],[PROYECTO]:[link secop]],5,FALSE)</f>
        <v>45457</v>
      </c>
      <c r="G22" s="11">
        <v>4</v>
      </c>
      <c r="H22" s="10">
        <v>24.2</v>
      </c>
      <c r="I22" s="14">
        <f t="shared" si="0"/>
        <v>2.0166666666666666</v>
      </c>
      <c r="J22" s="2">
        <v>1533330175</v>
      </c>
      <c r="K22" s="25" t="s">
        <v>7</v>
      </c>
    </row>
    <row r="23" spans="1:11" ht="43.5" x14ac:dyDescent="0.35">
      <c r="A23" s="4">
        <v>22</v>
      </c>
      <c r="B23" s="24" t="s">
        <v>8</v>
      </c>
      <c r="C23" s="11" t="s">
        <v>9</v>
      </c>
      <c r="D23" s="12" t="s">
        <v>10</v>
      </c>
      <c r="E23" s="9">
        <v>44697</v>
      </c>
      <c r="F23" s="9">
        <f>VLOOKUP(D23,[1]!Tabla1[[#All],[PROYECTO]:[link secop]],5,FALSE)</f>
        <v>45321</v>
      </c>
      <c r="G23" s="13">
        <v>5</v>
      </c>
      <c r="H23" s="10">
        <v>15.466666666666667</v>
      </c>
      <c r="I23" s="14">
        <f t="shared" si="0"/>
        <v>1.288888888888889</v>
      </c>
      <c r="J23" s="2">
        <v>2232773002</v>
      </c>
      <c r="K23" s="25" t="s">
        <v>7</v>
      </c>
    </row>
    <row r="24" spans="1:11" ht="72.5" x14ac:dyDescent="0.35">
      <c r="A24" s="4">
        <v>23</v>
      </c>
      <c r="B24" s="24" t="s">
        <v>31</v>
      </c>
      <c r="C24" s="11" t="s">
        <v>32</v>
      </c>
      <c r="D24" s="12" t="s">
        <v>33</v>
      </c>
      <c r="E24" s="9">
        <v>44747</v>
      </c>
      <c r="F24" s="9">
        <f>VLOOKUP(D24,[1]!Tabla1[[#All],[PROYECTO]:[link secop]],5,FALSE)</f>
        <v>45359</v>
      </c>
      <c r="G24" s="11">
        <v>3</v>
      </c>
      <c r="H24" s="10">
        <v>17.100000000000001</v>
      </c>
      <c r="I24" s="14">
        <f t="shared" si="0"/>
        <v>1.425</v>
      </c>
      <c r="J24" s="2">
        <v>1711860767</v>
      </c>
      <c r="K24" s="25" t="s">
        <v>7</v>
      </c>
    </row>
    <row r="25" spans="1:11" ht="72.5" x14ac:dyDescent="0.35">
      <c r="A25" s="4">
        <v>24</v>
      </c>
      <c r="B25" s="24" t="s">
        <v>44</v>
      </c>
      <c r="C25" s="11" t="s">
        <v>73</v>
      </c>
      <c r="D25" s="12" t="s">
        <v>74</v>
      </c>
      <c r="E25" s="9">
        <v>44697</v>
      </c>
      <c r="F25" s="9">
        <f>VLOOKUP(D25,[1]!Tabla1[[#All],[PROYECTO]:[link secop]],5,FALSE)</f>
        <v>45491</v>
      </c>
      <c r="G25" s="11">
        <v>10</v>
      </c>
      <c r="H25" s="10">
        <v>16.066666666666666</v>
      </c>
      <c r="I25" s="14">
        <f t="shared" si="0"/>
        <v>1.3388888888888888</v>
      </c>
      <c r="J25" s="2">
        <v>5829521649</v>
      </c>
      <c r="K25" s="25" t="s">
        <v>7</v>
      </c>
    </row>
    <row r="26" spans="1:11" ht="29" x14ac:dyDescent="0.35">
      <c r="A26" s="3">
        <v>25</v>
      </c>
      <c r="B26" s="24" t="s">
        <v>22</v>
      </c>
      <c r="C26" s="11" t="s">
        <v>55</v>
      </c>
      <c r="D26" s="12" t="s">
        <v>56</v>
      </c>
      <c r="E26" s="9">
        <v>44747</v>
      </c>
      <c r="F26" s="9">
        <f>VLOOKUP(D26,[1]!Tabla1[[#All],[PROYECTO]:[link secop]],5,FALSE)</f>
        <v>45421</v>
      </c>
      <c r="G26" s="11">
        <v>3</v>
      </c>
      <c r="H26" s="10">
        <v>19.133333333333333</v>
      </c>
      <c r="I26" s="14">
        <f t="shared" si="0"/>
        <v>1.5944444444444443</v>
      </c>
      <c r="J26" s="2">
        <v>928987111</v>
      </c>
      <c r="K26" s="25" t="s">
        <v>7</v>
      </c>
    </row>
    <row r="27" spans="1:11" ht="58" x14ac:dyDescent="0.35">
      <c r="A27" s="4">
        <v>26</v>
      </c>
      <c r="B27" s="24" t="s">
        <v>15</v>
      </c>
      <c r="C27" s="11" t="s">
        <v>66</v>
      </c>
      <c r="D27" s="12" t="s">
        <v>67</v>
      </c>
      <c r="E27" s="9">
        <v>44733</v>
      </c>
      <c r="F27" s="9">
        <f>VLOOKUP(D27,[1]!Tabla1[[#All],[PROYECTO]:[link secop]],5,FALSE)</f>
        <v>45468</v>
      </c>
      <c r="G27" s="11">
        <v>2</v>
      </c>
      <c r="H27" s="10">
        <v>22.133333333333333</v>
      </c>
      <c r="I27" s="14">
        <f t="shared" si="0"/>
        <v>1.8444444444444443</v>
      </c>
      <c r="J27" s="2">
        <v>958709389</v>
      </c>
      <c r="K27" s="25" t="s">
        <v>7</v>
      </c>
    </row>
    <row r="28" spans="1:11" ht="58" x14ac:dyDescent="0.35">
      <c r="A28" s="4">
        <v>27</v>
      </c>
      <c r="B28" s="24" t="s">
        <v>50</v>
      </c>
      <c r="C28" s="11" t="s">
        <v>51</v>
      </c>
      <c r="D28" s="12" t="s">
        <v>52</v>
      </c>
      <c r="E28" s="9">
        <v>44735</v>
      </c>
      <c r="F28" s="9">
        <f>VLOOKUP(D28,[1]!Tabla1[[#All],[PROYECTO]:[link secop]],5,FALSE)</f>
        <v>45421</v>
      </c>
      <c r="G28" s="11">
        <v>6</v>
      </c>
      <c r="H28" s="10">
        <v>16.533333333333335</v>
      </c>
      <c r="I28" s="14">
        <f t="shared" si="0"/>
        <v>1.377777777777778</v>
      </c>
      <c r="J28" s="2">
        <v>3000000000</v>
      </c>
      <c r="K28" s="25" t="s">
        <v>7</v>
      </c>
    </row>
    <row r="29" spans="1:11" ht="43.5" x14ac:dyDescent="0.35">
      <c r="A29" s="4">
        <v>28</v>
      </c>
      <c r="B29" s="24" t="s">
        <v>22</v>
      </c>
      <c r="C29" s="11" t="s">
        <v>23</v>
      </c>
      <c r="D29" s="12" t="s">
        <v>109</v>
      </c>
      <c r="E29" s="9">
        <v>44727</v>
      </c>
      <c r="F29" s="9">
        <f>VLOOKUP(D29,[1]!Tabla1[[#All],[PROYECTO]:[link secop]],5,FALSE)</f>
        <v>45358</v>
      </c>
      <c r="G29" s="11">
        <v>5</v>
      </c>
      <c r="H29" s="10">
        <v>15.733333333333333</v>
      </c>
      <c r="I29" s="14">
        <f t="shared" si="0"/>
        <v>1.3111111111111111</v>
      </c>
      <c r="J29" s="2">
        <v>2873993428</v>
      </c>
      <c r="K29" s="25" t="s">
        <v>7</v>
      </c>
    </row>
    <row r="30" spans="1:11" ht="43.5" x14ac:dyDescent="0.35">
      <c r="A30" s="4">
        <v>29</v>
      </c>
      <c r="B30" s="24" t="s">
        <v>80</v>
      </c>
      <c r="C30" s="11" t="s">
        <v>91</v>
      </c>
      <c r="D30" s="12" t="s">
        <v>92</v>
      </c>
      <c r="E30" s="9">
        <v>43389</v>
      </c>
      <c r="F30" s="9">
        <f>VLOOKUP(D30,[1]!Tabla1[[#All],[PROYECTO]:[link secop]],5,FALSE)</f>
        <v>45497</v>
      </c>
      <c r="G30" s="11">
        <v>3</v>
      </c>
      <c r="H30" s="10">
        <v>66.266666666666666</v>
      </c>
      <c r="I30" s="14">
        <f t="shared" si="0"/>
        <v>5.5222222222222221</v>
      </c>
      <c r="J30" s="2">
        <v>45492932</v>
      </c>
      <c r="K30" s="25">
        <v>38845000</v>
      </c>
    </row>
    <row r="31" spans="1:11" ht="43.5" x14ac:dyDescent="0.35">
      <c r="A31" s="4">
        <v>30</v>
      </c>
      <c r="B31" s="24" t="s">
        <v>80</v>
      </c>
      <c r="C31" s="11" t="s">
        <v>81</v>
      </c>
      <c r="D31" s="12" t="s">
        <v>82</v>
      </c>
      <c r="E31" s="9">
        <v>43389</v>
      </c>
      <c r="F31" s="9">
        <f>VLOOKUP(D31,[1]!Tabla1[[#All],[PROYECTO]:[link secop]],5,FALSE)</f>
        <v>45496</v>
      </c>
      <c r="G31" s="11">
        <v>3</v>
      </c>
      <c r="H31" s="10">
        <v>66.233333333333334</v>
      </c>
      <c r="I31" s="14">
        <f t="shared" si="0"/>
        <v>5.5194444444444448</v>
      </c>
      <c r="J31" s="2">
        <v>16087855</v>
      </c>
      <c r="K31" s="25">
        <v>12885224</v>
      </c>
    </row>
    <row r="32" spans="1:11" ht="43.5" x14ac:dyDescent="0.35">
      <c r="A32" s="3">
        <v>31</v>
      </c>
      <c r="B32" s="24" t="s">
        <v>27</v>
      </c>
      <c r="C32" s="11" t="s">
        <v>28</v>
      </c>
      <c r="D32" s="12" t="s">
        <v>110</v>
      </c>
      <c r="E32" s="9">
        <v>44727</v>
      </c>
      <c r="F32" s="9">
        <f>VLOOKUP(D32,[1]!Tabla1[[#All],[PROYECTO]:[link secop]],5,FALSE)</f>
        <v>45362</v>
      </c>
      <c r="G32" s="11">
        <v>6</v>
      </c>
      <c r="H32" s="10">
        <v>14.866666666666667</v>
      </c>
      <c r="I32" s="14">
        <f t="shared" si="0"/>
        <v>1.2388888888888889</v>
      </c>
      <c r="J32" s="2">
        <v>2075103403</v>
      </c>
      <c r="K32" s="25" t="s">
        <v>7</v>
      </c>
    </row>
    <row r="33" spans="1:11" ht="43.5" x14ac:dyDescent="0.35">
      <c r="A33" s="4">
        <v>32</v>
      </c>
      <c r="B33" s="24" t="s">
        <v>39</v>
      </c>
      <c r="C33" s="11" t="s">
        <v>40</v>
      </c>
      <c r="D33" s="12" t="s">
        <v>41</v>
      </c>
      <c r="E33" s="9">
        <v>45007</v>
      </c>
      <c r="F33" s="9">
        <f>VLOOKUP(D33,[1]!Tabla1[[#All],[PROYECTO]:[link secop]],5,FALSE)</f>
        <v>45391</v>
      </c>
      <c r="G33" s="11">
        <v>4</v>
      </c>
      <c r="H33" s="10">
        <v>8.5666666666666664</v>
      </c>
      <c r="I33" s="14">
        <f t="shared" si="0"/>
        <v>0.71388888888888891</v>
      </c>
      <c r="J33" s="2">
        <v>1624471448</v>
      </c>
      <c r="K33" s="25" t="s">
        <v>7</v>
      </c>
    </row>
    <row r="34" spans="1:11" ht="72.5" x14ac:dyDescent="0.35">
      <c r="A34" s="4">
        <v>33</v>
      </c>
      <c r="B34" s="24" t="s">
        <v>8</v>
      </c>
      <c r="C34" s="11" t="s">
        <v>68</v>
      </c>
      <c r="D34" s="12" t="s">
        <v>69</v>
      </c>
      <c r="E34" s="9">
        <v>44621</v>
      </c>
      <c r="F34" s="9">
        <f>VLOOKUP(D34,[1]!Tabla1[[#All],[PROYECTO]:[link secop]],5,FALSE)</f>
        <v>45468</v>
      </c>
      <c r="G34" s="11">
        <v>12</v>
      </c>
      <c r="H34" s="10">
        <v>15.8</v>
      </c>
      <c r="I34" s="14">
        <f t="shared" si="0"/>
        <v>1.3166666666666667</v>
      </c>
      <c r="J34" s="2">
        <v>5600000000</v>
      </c>
      <c r="K34" s="25" t="s">
        <v>7</v>
      </c>
    </row>
    <row r="35" spans="1:11" ht="43.5" x14ac:dyDescent="0.35">
      <c r="A35" s="4">
        <v>34</v>
      </c>
      <c r="B35" s="24" t="s">
        <v>11</v>
      </c>
      <c r="C35" s="11" t="s">
        <v>57</v>
      </c>
      <c r="D35" s="12" t="s">
        <v>58</v>
      </c>
      <c r="E35" s="9">
        <v>44972</v>
      </c>
      <c r="F35" s="9">
        <f>VLOOKUP(D35,[1]!Tabla1[[#All],[PROYECTO]:[link secop]],5,FALSE)</f>
        <v>45414</v>
      </c>
      <c r="G35" s="11">
        <v>3</v>
      </c>
      <c r="H35" s="10">
        <v>11.566666666666666</v>
      </c>
      <c r="I35" s="14">
        <f t="shared" si="0"/>
        <v>0.96388888888888891</v>
      </c>
      <c r="J35" s="2">
        <v>1094911940</v>
      </c>
      <c r="K35" s="25" t="s">
        <v>7</v>
      </c>
    </row>
    <row r="36" spans="1:11" ht="58" x14ac:dyDescent="0.35">
      <c r="A36" s="4">
        <v>35</v>
      </c>
      <c r="B36" s="24" t="s">
        <v>15</v>
      </c>
      <c r="C36" s="11" t="s">
        <v>16</v>
      </c>
      <c r="D36" s="12" t="s">
        <v>105</v>
      </c>
      <c r="E36" s="9">
        <v>44735</v>
      </c>
      <c r="F36" s="9">
        <f>VLOOKUP(D36,[1]!Tabla1[[#All],[PROYECTO]:[link secop]],5,FALSE)</f>
        <v>45349</v>
      </c>
      <c r="G36" s="11">
        <v>4</v>
      </c>
      <c r="H36" s="10">
        <v>16.133333333333333</v>
      </c>
      <c r="I36" s="14">
        <f t="shared" si="0"/>
        <v>1.3444444444444443</v>
      </c>
      <c r="J36" s="2">
        <v>1803120968</v>
      </c>
      <c r="K36" s="25" t="s">
        <v>7</v>
      </c>
    </row>
    <row r="37" spans="1:11" ht="87" x14ac:dyDescent="0.35">
      <c r="A37" s="4">
        <v>36</v>
      </c>
      <c r="B37" s="24" t="s">
        <v>39</v>
      </c>
      <c r="C37" s="11" t="s">
        <v>53</v>
      </c>
      <c r="D37" s="12" t="s">
        <v>54</v>
      </c>
      <c r="E37" s="9">
        <v>44767</v>
      </c>
      <c r="F37" s="9">
        <f>VLOOKUP(D37,[1]!Tabla1[[#All],[PROYECTO]:[link secop]],5,FALSE)</f>
        <v>45427</v>
      </c>
      <c r="G37" s="11">
        <v>5</v>
      </c>
      <c r="H37" s="10">
        <v>16.666666666666668</v>
      </c>
      <c r="I37" s="14">
        <f t="shared" si="0"/>
        <v>1.3888888888888891</v>
      </c>
      <c r="J37" s="2">
        <v>1057349109</v>
      </c>
      <c r="K37" s="25" t="s">
        <v>7</v>
      </c>
    </row>
    <row r="38" spans="1:11" ht="43.5" x14ac:dyDescent="0.35">
      <c r="A38" s="3">
        <v>37</v>
      </c>
      <c r="B38" s="24" t="s">
        <v>80</v>
      </c>
      <c r="C38" s="11" t="s">
        <v>83</v>
      </c>
      <c r="D38" s="12" t="s">
        <v>84</v>
      </c>
      <c r="E38" s="9">
        <v>43389</v>
      </c>
      <c r="F38" s="9">
        <f>VLOOKUP(D38,[1]!Tabla1[[#All],[PROYECTO]:[link secop]],5,FALSE)</f>
        <v>45495</v>
      </c>
      <c r="G38" s="11">
        <v>3</v>
      </c>
      <c r="H38" s="10">
        <v>66.2</v>
      </c>
      <c r="I38" s="14">
        <f t="shared" si="0"/>
        <v>5.5166666666666666</v>
      </c>
      <c r="J38" s="2">
        <v>42133196</v>
      </c>
      <c r="K38" s="25">
        <v>33628466</v>
      </c>
    </row>
    <row r="39" spans="1:11" ht="58" x14ac:dyDescent="0.35">
      <c r="A39" s="4">
        <v>38</v>
      </c>
      <c r="B39" s="24" t="s">
        <v>24</v>
      </c>
      <c r="C39" s="11" t="s">
        <v>25</v>
      </c>
      <c r="D39" s="12" t="s">
        <v>26</v>
      </c>
      <c r="E39" s="9">
        <v>44621</v>
      </c>
      <c r="F39" s="9">
        <f>VLOOKUP(D39,[1]!Tabla1[[#All],[PROYECTO]:[link secop]],5,FALSE)</f>
        <v>45364</v>
      </c>
      <c r="G39" s="11">
        <v>8</v>
      </c>
      <c r="H39" s="10">
        <v>16.399999999999999</v>
      </c>
      <c r="I39" s="14">
        <f t="shared" si="0"/>
        <v>1.3666666666666665</v>
      </c>
      <c r="J39" s="2">
        <v>6000000000</v>
      </c>
      <c r="K39" s="25" t="s">
        <v>7</v>
      </c>
    </row>
    <row r="40" spans="1:11" ht="43.5" x14ac:dyDescent="0.35">
      <c r="A40" s="4">
        <v>39</v>
      </c>
      <c r="B40" s="24" t="s">
        <v>80</v>
      </c>
      <c r="C40" s="11" t="s">
        <v>85</v>
      </c>
      <c r="D40" s="12" t="s">
        <v>86</v>
      </c>
      <c r="E40" s="9">
        <v>43389</v>
      </c>
      <c r="F40" s="9">
        <f>VLOOKUP(D40,[1]!Tabla1[[#All],[PROYECTO]:[link secop]],5,FALSE)</f>
        <v>45499</v>
      </c>
      <c r="G40" s="11">
        <v>6</v>
      </c>
      <c r="H40" s="10">
        <v>63.333333333333336</v>
      </c>
      <c r="I40" s="14">
        <f t="shared" si="0"/>
        <v>5.2777777777777777</v>
      </c>
      <c r="J40" s="2">
        <v>344153966</v>
      </c>
      <c r="K40" s="25">
        <v>294333886</v>
      </c>
    </row>
    <row r="41" spans="1:11" ht="43.5" x14ac:dyDescent="0.35">
      <c r="A41" s="4">
        <v>40</v>
      </c>
      <c r="B41" s="24" t="s">
        <v>75</v>
      </c>
      <c r="C41" s="11" t="s">
        <v>78</v>
      </c>
      <c r="D41" s="12" t="s">
        <v>79</v>
      </c>
      <c r="E41" s="9">
        <v>44802</v>
      </c>
      <c r="F41" s="9">
        <f>VLOOKUP(D41,[1]!Tabla1[[#All],[PROYECTO]:[link secop]],5,FALSE)</f>
        <v>45498</v>
      </c>
      <c r="G41" s="11">
        <v>7</v>
      </c>
      <c r="H41" s="10">
        <v>15.866666666666667</v>
      </c>
      <c r="I41" s="14">
        <f t="shared" si="0"/>
        <v>1.3222222222222222</v>
      </c>
      <c r="J41" s="2">
        <v>3230773867</v>
      </c>
      <c r="K41" s="25" t="s">
        <v>7</v>
      </c>
    </row>
    <row r="42" spans="1:11" ht="72.5" x14ac:dyDescent="0.35">
      <c r="A42" s="4">
        <v>41</v>
      </c>
      <c r="B42" s="24" t="s">
        <v>34</v>
      </c>
      <c r="C42" s="11" t="s">
        <v>35</v>
      </c>
      <c r="D42" s="12" t="s">
        <v>36</v>
      </c>
      <c r="E42" s="9">
        <v>45007</v>
      </c>
      <c r="F42" s="9">
        <f>VLOOKUP(D42,[1]!Tabla1[[#All],[PROYECTO]:[link secop]],5,FALSE)</f>
        <v>45372</v>
      </c>
      <c r="G42" s="11">
        <v>3</v>
      </c>
      <c r="H42" s="10">
        <v>8.9666666666666668</v>
      </c>
      <c r="I42" s="14">
        <f t="shared" si="0"/>
        <v>0.74722222222222223</v>
      </c>
      <c r="J42" s="2">
        <v>1358332430</v>
      </c>
      <c r="K42" s="25" t="s">
        <v>7</v>
      </c>
    </row>
    <row r="43" spans="1:11" ht="58" x14ac:dyDescent="0.35">
      <c r="A43" s="4">
        <v>42</v>
      </c>
      <c r="B43" s="24" t="s">
        <v>5</v>
      </c>
      <c r="C43" s="11" t="s">
        <v>42</v>
      </c>
      <c r="D43" s="12" t="s">
        <v>43</v>
      </c>
      <c r="E43" s="9">
        <v>44839</v>
      </c>
      <c r="F43" s="9">
        <f>VLOOKUP(D43,[1]!Tabla1[[#All],[PROYECTO]:[link secop]],5,FALSE)</f>
        <v>45386</v>
      </c>
      <c r="G43" s="11">
        <v>4</v>
      </c>
      <c r="H43" s="10">
        <v>13.966666666666667</v>
      </c>
      <c r="I43" s="14">
        <f t="shared" si="0"/>
        <v>1.163888888888889</v>
      </c>
      <c r="J43" s="2">
        <v>934015755</v>
      </c>
      <c r="K43" s="25" t="s">
        <v>7</v>
      </c>
    </row>
    <row r="44" spans="1:11" ht="44" thickBot="1" x14ac:dyDescent="0.4">
      <c r="A44" s="15">
        <v>43</v>
      </c>
      <c r="B44" s="26" t="s">
        <v>80</v>
      </c>
      <c r="C44" s="27" t="s">
        <v>93</v>
      </c>
      <c r="D44" s="28" t="s">
        <v>94</v>
      </c>
      <c r="E44" s="29">
        <v>43389</v>
      </c>
      <c r="F44" s="29">
        <f>VLOOKUP(D44,[1]!Tabla1[[#All],[PROYECTO]:[link secop]],5,FALSE)</f>
        <v>45497</v>
      </c>
      <c r="G44" s="27">
        <v>3</v>
      </c>
      <c r="H44" s="30">
        <v>66.266666666666666</v>
      </c>
      <c r="I44" s="31">
        <f t="shared" si="0"/>
        <v>5.5222222222222221</v>
      </c>
      <c r="J44" s="32">
        <v>40416546</v>
      </c>
      <c r="K44" s="33">
        <v>33851257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2024-09-21T00:20:14Z</dcterms:modified>
</cp:coreProperties>
</file>