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8435030\Desktop\Reportes de Empleo\"/>
    </mc:Choice>
  </mc:AlternateContent>
  <xr:revisionPtr revIDLastSave="0" documentId="13_ncr:1_{0F7C2CF6-B154-4ABC-91A7-DAA93D9B03AE}" xr6:coauthVersionLast="45" xr6:coauthVersionMax="45" xr10:uidLastSave="{00000000-0000-0000-0000-000000000000}"/>
  <bookViews>
    <workbookView xWindow="-120" yWindow="-120" windowWidth="20730" windowHeight="11160" xr2:uid="{BA759B8F-C754-4B6E-8CF3-B61E17FC9EEE}"/>
  </bookViews>
  <sheets>
    <sheet name="AEROTAXI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9" i="3" l="1"/>
  <c r="AC16" i="3"/>
  <c r="AC15" i="3"/>
  <c r="AC13" i="3"/>
  <c r="AC34" i="3"/>
  <c r="AC33" i="3"/>
  <c r="AC31" i="3"/>
  <c r="AC32" i="3" s="1"/>
  <c r="AC21" i="3"/>
  <c r="AC30" i="3"/>
  <c r="AC29" i="3"/>
  <c r="AC28" i="3"/>
  <c r="AC27" i="3"/>
  <c r="AC26" i="3"/>
  <c r="AC25" i="3"/>
  <c r="AC24" i="3"/>
  <c r="AC23" i="3"/>
  <c r="AC22" i="3"/>
  <c r="AC12" i="3"/>
  <c r="AC11" i="3"/>
  <c r="AC10" i="3"/>
  <c r="AC9" i="3"/>
  <c r="AC8" i="3"/>
  <c r="AC7" i="3"/>
  <c r="AC6" i="3"/>
  <c r="AC5" i="3"/>
  <c r="AC4" i="3"/>
  <c r="AC3" i="3"/>
  <c r="AD3" i="3" s="1"/>
  <c r="AC37" i="3" l="1"/>
  <c r="AC39" i="3"/>
  <c r="AC38" i="3"/>
  <c r="Y38" i="3"/>
  <c r="X16" i="3" l="1"/>
  <c r="V14" i="3"/>
  <c r="V32" i="3"/>
  <c r="S35" i="3" l="1"/>
  <c r="S32" i="3"/>
  <c r="Q16" i="3"/>
  <c r="R16" i="3"/>
  <c r="S16" i="3"/>
  <c r="T16" i="3"/>
  <c r="U16" i="3"/>
  <c r="V16" i="3"/>
  <c r="W16" i="3"/>
  <c r="Y16" i="3"/>
  <c r="Z16" i="3"/>
  <c r="AA16" i="3"/>
  <c r="AB16" i="3"/>
  <c r="Q14" i="3"/>
  <c r="R14" i="3"/>
  <c r="S14" i="3"/>
  <c r="T14" i="3"/>
  <c r="U14" i="3"/>
  <c r="W14" i="3"/>
  <c r="X14" i="3"/>
  <c r="Y14" i="3"/>
  <c r="Z14" i="3"/>
  <c r="AA14" i="3"/>
  <c r="AB14" i="3"/>
  <c r="Q32" i="3"/>
  <c r="R32" i="3"/>
  <c r="T32" i="3"/>
  <c r="U32" i="3"/>
  <c r="X32" i="3"/>
  <c r="Y32" i="3"/>
  <c r="Z32" i="3"/>
  <c r="AB32" i="3"/>
  <c r="Q34" i="3"/>
  <c r="R34" i="3"/>
  <c r="S34" i="3"/>
  <c r="T34" i="3"/>
  <c r="U34" i="3"/>
  <c r="V34" i="3"/>
  <c r="W34" i="3"/>
  <c r="X34" i="3"/>
  <c r="Y34" i="3"/>
  <c r="Z34" i="3"/>
  <c r="AA34" i="3"/>
  <c r="AB34" i="3"/>
  <c r="Q35" i="3"/>
  <c r="R35" i="3"/>
  <c r="T35" i="3"/>
  <c r="U35" i="3"/>
  <c r="V35" i="3"/>
  <c r="X35" i="3"/>
  <c r="Y35" i="3"/>
  <c r="Z35" i="3"/>
  <c r="AB35" i="3"/>
  <c r="Q36" i="3"/>
  <c r="R36" i="3"/>
  <c r="S36" i="3"/>
  <c r="T36" i="3"/>
  <c r="U36" i="3"/>
  <c r="V36" i="3"/>
  <c r="W36" i="3"/>
  <c r="X36" i="3"/>
  <c r="Y36" i="3"/>
  <c r="Z36" i="3"/>
  <c r="AA36" i="3"/>
  <c r="AB36" i="3"/>
  <c r="Q37" i="3"/>
  <c r="R37" i="3"/>
  <c r="S37" i="3"/>
  <c r="T37" i="3"/>
  <c r="U37" i="3"/>
  <c r="V37" i="3"/>
  <c r="W37" i="3"/>
  <c r="X37" i="3"/>
  <c r="Y37" i="3"/>
  <c r="Z37" i="3"/>
  <c r="AA37" i="3"/>
  <c r="AB37" i="3"/>
  <c r="Q38" i="3"/>
  <c r="R38" i="3"/>
  <c r="S38" i="3"/>
  <c r="T38" i="3"/>
  <c r="U38" i="3"/>
  <c r="V38" i="3"/>
  <c r="W38" i="3"/>
  <c r="X38" i="3"/>
  <c r="Z38" i="3"/>
  <c r="AA38" i="3"/>
  <c r="AB38" i="3"/>
  <c r="Q39" i="3"/>
  <c r="R39" i="3"/>
  <c r="S39" i="3"/>
  <c r="T39" i="3"/>
  <c r="U39" i="3"/>
  <c r="V39" i="3"/>
  <c r="W39" i="3"/>
  <c r="X39" i="3"/>
  <c r="Y39" i="3"/>
  <c r="Z39" i="3"/>
  <c r="AA39" i="3"/>
  <c r="X17" i="3" l="1"/>
  <c r="W17" i="3"/>
  <c r="Z17" i="3"/>
  <c r="V17" i="3"/>
  <c r="R17" i="3"/>
  <c r="U17" i="3"/>
  <c r="Y17" i="3"/>
  <c r="AB17" i="3"/>
  <c r="T17" i="3"/>
  <c r="AA17" i="3"/>
  <c r="AA35" i="3"/>
  <c r="W35" i="3"/>
  <c r="AA32" i="3"/>
  <c r="W32" i="3"/>
  <c r="Q17" i="3"/>
  <c r="S17" i="3"/>
  <c r="M39" i="3"/>
  <c r="L36" i="3" l="1"/>
  <c r="D39" i="3" l="1"/>
  <c r="E39" i="3"/>
  <c r="F39" i="3"/>
  <c r="G39" i="3"/>
  <c r="H39" i="3"/>
  <c r="I39" i="3"/>
  <c r="J39" i="3"/>
  <c r="K39" i="3"/>
  <c r="L39" i="3"/>
  <c r="N39" i="3"/>
  <c r="O39" i="3"/>
  <c r="P39" i="3"/>
  <c r="C39" i="3"/>
  <c r="E38" i="3"/>
  <c r="D38" i="3"/>
  <c r="F38" i="3"/>
  <c r="G38" i="3"/>
  <c r="H38" i="3"/>
  <c r="I38" i="3"/>
  <c r="J38" i="3"/>
  <c r="K38" i="3"/>
  <c r="L38" i="3"/>
  <c r="M38" i="3"/>
  <c r="N38" i="3"/>
  <c r="O38" i="3"/>
  <c r="P38" i="3"/>
  <c r="C38" i="3"/>
  <c r="E37" i="3"/>
  <c r="F34" i="3" l="1"/>
  <c r="C37" i="3" l="1"/>
  <c r="C36" i="3"/>
  <c r="D16" i="3"/>
  <c r="E16" i="3"/>
  <c r="G16" i="3"/>
  <c r="H16" i="3"/>
  <c r="J16" i="3"/>
  <c r="K16" i="3"/>
  <c r="L16" i="3"/>
  <c r="M16" i="3"/>
  <c r="N16" i="3"/>
  <c r="O16" i="3"/>
  <c r="C34" i="3"/>
  <c r="C16" i="3"/>
  <c r="L34" i="3"/>
  <c r="D34" i="3" l="1"/>
  <c r="E34" i="3"/>
  <c r="G34" i="3"/>
  <c r="H34" i="3"/>
  <c r="I34" i="3"/>
  <c r="J34" i="3"/>
  <c r="K34" i="3"/>
  <c r="M34" i="3"/>
  <c r="N34" i="3"/>
  <c r="O34" i="3"/>
  <c r="P34" i="3"/>
  <c r="P16" i="3"/>
  <c r="I16" i="3"/>
  <c r="F16" i="3" l="1"/>
  <c r="J37" i="3"/>
  <c r="C14" i="3"/>
  <c r="C35" i="3"/>
  <c r="D37" i="3"/>
  <c r="F37" i="3"/>
  <c r="G37" i="3"/>
  <c r="H37" i="3"/>
  <c r="I37" i="3"/>
  <c r="K37" i="3"/>
  <c r="L37" i="3"/>
  <c r="M37" i="3"/>
  <c r="N37" i="3"/>
  <c r="O37" i="3"/>
  <c r="P37" i="3"/>
  <c r="G36" i="3"/>
  <c r="H36" i="3"/>
  <c r="D36" i="3"/>
  <c r="E36" i="3"/>
  <c r="F36" i="3"/>
  <c r="I36" i="3"/>
  <c r="J36" i="3"/>
  <c r="K36" i="3"/>
  <c r="M36" i="3"/>
  <c r="N36" i="3"/>
  <c r="O36" i="3"/>
  <c r="P36" i="3"/>
  <c r="AC36" i="3" l="1"/>
  <c r="C32" i="3"/>
  <c r="AD13" i="3"/>
  <c r="G14" i="3"/>
  <c r="J14" i="3"/>
  <c r="N14" i="3"/>
  <c r="D14" i="3"/>
  <c r="H14" i="3"/>
  <c r="K14" i="3"/>
  <c r="O14" i="3"/>
  <c r="E14" i="3"/>
  <c r="I14" i="3"/>
  <c r="L14" i="3"/>
  <c r="P14" i="3"/>
  <c r="F14" i="3"/>
  <c r="M14" i="3"/>
  <c r="AC14" i="3"/>
  <c r="E17" i="3"/>
  <c r="L17" i="3"/>
  <c r="F17" i="3"/>
  <c r="M17" i="3"/>
  <c r="AC17" i="3"/>
  <c r="K17" i="3"/>
  <c r="C17" i="3"/>
  <c r="P17" i="3"/>
  <c r="G17" i="3"/>
  <c r="J17" i="3"/>
  <c r="N17" i="3"/>
  <c r="D17" i="3"/>
  <c r="H17" i="3"/>
  <c r="O17" i="3"/>
  <c r="I17" i="3"/>
  <c r="AD30" i="3"/>
  <c r="AD12" i="3"/>
  <c r="AD8" i="3"/>
  <c r="AD28" i="3"/>
  <c r="AD24" i="3"/>
  <c r="AD10" i="3"/>
  <c r="AD6" i="3"/>
  <c r="N35" i="3"/>
  <c r="J35" i="3"/>
  <c r="H35" i="3"/>
  <c r="D35" i="3"/>
  <c r="K35" i="3"/>
  <c r="E35" i="3"/>
  <c r="AC35" i="3"/>
  <c r="M35" i="3"/>
  <c r="G35" i="3"/>
  <c r="O35" i="3"/>
  <c r="P35" i="3"/>
  <c r="L35" i="3"/>
  <c r="F35" i="3"/>
  <c r="I35" i="3"/>
  <c r="G32" i="3"/>
  <c r="M32" i="3"/>
  <c r="L32" i="3"/>
  <c r="D32" i="3"/>
  <c r="H32" i="3"/>
  <c r="J32" i="3"/>
  <c r="N32" i="3"/>
  <c r="F32" i="3"/>
  <c r="P32" i="3"/>
  <c r="E32" i="3"/>
  <c r="I32" i="3"/>
  <c r="K32" i="3"/>
  <c r="O32" i="3"/>
  <c r="AD27" i="3"/>
  <c r="AD26" i="3"/>
  <c r="AD22" i="3"/>
  <c r="AD4" i="3"/>
  <c r="AD31" i="3"/>
  <c r="AD29" i="3"/>
  <c r="AD25" i="3"/>
  <c r="AD21" i="3"/>
  <c r="AD11" i="3"/>
  <c r="AD7" i="3"/>
  <c r="AD23" i="3"/>
  <c r="AD9" i="3"/>
  <c r="AD5" i="3"/>
</calcChain>
</file>

<file path=xl/sharedStrings.xml><?xml version="1.0" encoding="utf-8"?>
<sst xmlns="http://schemas.openxmlformats.org/spreadsheetml/2006/main" count="106" uniqueCount="56">
  <si>
    <t>Profesional</t>
  </si>
  <si>
    <t>Personal de Vuelo</t>
  </si>
  <si>
    <t xml:space="preserve">Pilotos y Copilotos </t>
  </si>
  <si>
    <t>Tripulación de Cabina</t>
  </si>
  <si>
    <t xml:space="preserve">Personal de Mantenimiento y Revisión </t>
  </si>
  <si>
    <t>Mecánicos de mantenimiento licenciado</t>
  </si>
  <si>
    <t>Demás personal de mantenimiento</t>
  </si>
  <si>
    <t>Personal de Despacho</t>
  </si>
  <si>
    <t>En Terminal</t>
  </si>
  <si>
    <t>En Plataforma</t>
  </si>
  <si>
    <t>Personal Administrativo</t>
  </si>
  <si>
    <t>Técnico</t>
  </si>
  <si>
    <t>Auxiliar</t>
  </si>
  <si>
    <t>Docentes</t>
  </si>
  <si>
    <t>TOTAL FUNCIONARIOS</t>
  </si>
  <si>
    <t>Variación Porcentual</t>
  </si>
  <si>
    <t>TOTAL</t>
  </si>
  <si>
    <t>Var. %</t>
  </si>
  <si>
    <t>Participación %</t>
  </si>
  <si>
    <t>Promedio Ingresos por Trabajador</t>
  </si>
  <si>
    <t>Personal de
formación</t>
  </si>
  <si>
    <t>Personal de 
formación</t>
  </si>
  <si>
    <t>CATEGORIA DEL PERSONAL</t>
  </si>
  <si>
    <t>FORMACIÓN PERSONAL</t>
  </si>
  <si>
    <t>Variación Número Empleados</t>
  </si>
  <si>
    <t>Variación Porcentual en Número Empleados</t>
  </si>
  <si>
    <t xml:space="preserve">Variación Gasto de Personal </t>
  </si>
  <si>
    <t>TOTAL GASTOS DE PERSONAL</t>
  </si>
  <si>
    <t>II SEMESTRE 2019</t>
  </si>
  <si>
    <t>I SEMESTRE 2020</t>
  </si>
  <si>
    <t>AEROCOL</t>
  </si>
  <si>
    <t>AEROESTAR</t>
  </si>
  <si>
    <t>AEROIEXPRESO DEL PACIFICO</t>
  </si>
  <si>
    <t>AEROEXPRESS</t>
  </si>
  <si>
    <t>AEROGALAN</t>
  </si>
  <si>
    <t>AEROLINEAS LLANERAS ARALL</t>
  </si>
  <si>
    <t>AEROTAXI GUAYMARAL</t>
  </si>
  <si>
    <t>AEROVIAS REGIONALES DEL ORIENTE ARO</t>
  </si>
  <si>
    <t>ALPES</t>
  </si>
  <si>
    <t>AMERICA'S AIR</t>
  </si>
  <si>
    <t>ASES</t>
  </si>
  <si>
    <t>AVIONES DEL CESAR</t>
  </si>
  <si>
    <t>CHARTER DEL CARIBE</t>
  </si>
  <si>
    <t>CHARTER EXPRESS</t>
  </si>
  <si>
    <t>DELTA HELICOPTEROS</t>
  </si>
  <si>
    <t>HELICOL</t>
  </si>
  <si>
    <t>HELIJET</t>
  </si>
  <si>
    <t>HELISERVICE</t>
  </si>
  <si>
    <t>INTEREJECUTIVA</t>
  </si>
  <si>
    <t>LASER AEREO</t>
  </si>
  <si>
    <t>LANS</t>
  </si>
  <si>
    <t>SEARCA</t>
  </si>
  <si>
    <t>SICHER HELICOPTERS</t>
  </si>
  <si>
    <t>SOLAIR</t>
  </si>
  <si>
    <t>TAC</t>
  </si>
  <si>
    <t>VERTICAL DE AVIACION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</si>
</sst>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3" fontId="0" fillId="0" borderId="1" xfId="0" applyNumberFormat="1" applyBorder="1" applyAlignment="1">
      <alignment horizontal="left" wrapText="1"/>
    </xf>
    <xf numFmtId="3" fontId="0" fillId="0" borderId="1" xfId="0" applyNumberFormat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3D4C-C175-4644-B104-C0F5B9610F96}">
  <dimension ref="A1:AD39"/>
  <sheetViews>
    <sheetView tabSelected="1" workbookViewId="0"/>
  </sheetViews>
  <sheetFormatPr baseColWidth="10" defaultRowHeight="15" x14ac:dyDescent="0.25"/>
  <cols>
    <col min="1" max="1" width="15.140625" customWidth="1"/>
    <col min="2" max="2" width="40.7109375" bestFit="1" customWidth="1"/>
    <col min="3" max="3" width="15.85546875" bestFit="1" customWidth="1"/>
    <col min="4" max="4" width="17.28515625" bestFit="1" customWidth="1"/>
    <col min="5" max="6" width="14.7109375" bestFit="1" customWidth="1"/>
    <col min="7" max="9" width="13.7109375" bestFit="1" customWidth="1"/>
    <col min="10" max="10" width="15.140625" customWidth="1"/>
    <col min="11" max="11" width="12.7109375" bestFit="1" customWidth="1"/>
    <col min="12" max="12" width="15.140625" bestFit="1" customWidth="1"/>
    <col min="13" max="13" width="12.7109375" bestFit="1" customWidth="1"/>
    <col min="15" max="15" width="12.7109375" bestFit="1" customWidth="1"/>
    <col min="16" max="16" width="13.7109375" bestFit="1" customWidth="1"/>
    <col min="17" max="20" width="13.7109375" customWidth="1"/>
    <col min="21" max="21" width="15.5703125" bestFit="1" customWidth="1"/>
    <col min="22" max="28" width="13.7109375" customWidth="1"/>
    <col min="29" max="29" width="16.42578125" bestFit="1" customWidth="1"/>
    <col min="30" max="30" width="14.140625" bestFit="1" customWidth="1"/>
  </cols>
  <sheetData>
    <row r="1" spans="1:30" x14ac:dyDescent="0.25">
      <c r="A1" s="16" t="s">
        <v>28</v>
      </c>
    </row>
    <row r="2" spans="1:30" s="9" customFormat="1" ht="60" x14ac:dyDescent="0.25">
      <c r="A2" s="18" t="s">
        <v>22</v>
      </c>
      <c r="B2" s="17" t="s">
        <v>23</v>
      </c>
      <c r="C2" s="17" t="s">
        <v>30</v>
      </c>
      <c r="D2" s="17" t="s">
        <v>31</v>
      </c>
      <c r="E2" s="18" t="s">
        <v>32</v>
      </c>
      <c r="F2" s="17" t="s">
        <v>33</v>
      </c>
      <c r="G2" s="17" t="s">
        <v>34</v>
      </c>
      <c r="H2" s="18" t="s">
        <v>35</v>
      </c>
      <c r="I2" s="18" t="s">
        <v>36</v>
      </c>
      <c r="J2" s="18" t="s">
        <v>37</v>
      </c>
      <c r="K2" s="17" t="s">
        <v>38</v>
      </c>
      <c r="L2" s="17" t="s">
        <v>39</v>
      </c>
      <c r="M2" s="17" t="s">
        <v>40</v>
      </c>
      <c r="N2" s="18" t="s">
        <v>41</v>
      </c>
      <c r="O2" s="18" t="s">
        <v>42</v>
      </c>
      <c r="P2" s="18" t="s">
        <v>43</v>
      </c>
      <c r="Q2" s="18" t="s">
        <v>44</v>
      </c>
      <c r="R2" s="17" t="s">
        <v>45</v>
      </c>
      <c r="S2" s="17" t="s">
        <v>46</v>
      </c>
      <c r="T2" s="17" t="s">
        <v>47</v>
      </c>
      <c r="U2" s="17" t="s">
        <v>48</v>
      </c>
      <c r="V2" s="17" t="s">
        <v>49</v>
      </c>
      <c r="W2" s="17" t="s">
        <v>50</v>
      </c>
      <c r="X2" s="17" t="s">
        <v>51</v>
      </c>
      <c r="Y2" s="18" t="s">
        <v>52</v>
      </c>
      <c r="Z2" s="17" t="s">
        <v>53</v>
      </c>
      <c r="AA2" s="17" t="s">
        <v>54</v>
      </c>
      <c r="AB2" s="18" t="s">
        <v>55</v>
      </c>
      <c r="AC2" s="17" t="s">
        <v>16</v>
      </c>
      <c r="AD2" s="17" t="s">
        <v>17</v>
      </c>
    </row>
    <row r="3" spans="1:30" x14ac:dyDescent="0.25">
      <c r="A3" s="22" t="s">
        <v>1</v>
      </c>
      <c r="B3" s="1" t="s">
        <v>2</v>
      </c>
      <c r="C3" s="4">
        <v>3</v>
      </c>
      <c r="D3" s="4">
        <v>10</v>
      </c>
      <c r="E3" s="4">
        <v>2</v>
      </c>
      <c r="F3" s="4">
        <v>1</v>
      </c>
      <c r="G3" s="4">
        <v>4</v>
      </c>
      <c r="H3" s="21">
        <v>11</v>
      </c>
      <c r="I3" s="4">
        <v>2</v>
      </c>
      <c r="J3" s="4">
        <v>18</v>
      </c>
      <c r="K3" s="4">
        <v>2</v>
      </c>
      <c r="L3" s="4">
        <v>8</v>
      </c>
      <c r="M3" s="4">
        <v>2</v>
      </c>
      <c r="N3" s="4">
        <v>0</v>
      </c>
      <c r="O3" s="4">
        <v>7</v>
      </c>
      <c r="P3" s="4">
        <v>4</v>
      </c>
      <c r="Q3" s="20">
        <v>5</v>
      </c>
      <c r="R3" s="20">
        <v>38</v>
      </c>
      <c r="S3" s="20">
        <v>6</v>
      </c>
      <c r="T3" s="20">
        <v>6</v>
      </c>
      <c r="U3" s="20">
        <v>14</v>
      </c>
      <c r="V3" s="20">
        <v>0</v>
      </c>
      <c r="W3" s="20">
        <v>6</v>
      </c>
      <c r="X3" s="20">
        <v>43</v>
      </c>
      <c r="Y3" s="20">
        <v>7</v>
      </c>
      <c r="Z3" s="20">
        <v>18</v>
      </c>
      <c r="AA3" s="20">
        <v>12</v>
      </c>
      <c r="AB3" s="20">
        <v>24</v>
      </c>
      <c r="AC3" s="4">
        <f t="shared" ref="AC3:AC13" si="0">SUM(C3:AB3)</f>
        <v>253</v>
      </c>
      <c r="AD3" s="11">
        <f>+AC3/AC$13</f>
        <v>0.23425925925925925</v>
      </c>
    </row>
    <row r="4" spans="1:30" x14ac:dyDescent="0.25">
      <c r="A4" s="22"/>
      <c r="B4" s="1" t="s">
        <v>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18</v>
      </c>
      <c r="AA4" s="20">
        <v>0</v>
      </c>
      <c r="AB4" s="20">
        <v>12</v>
      </c>
      <c r="AC4" s="4">
        <f t="shared" si="0"/>
        <v>30</v>
      </c>
      <c r="AD4" s="11">
        <f t="shared" ref="AD4:AD12" si="1">+AC4/AC$13</f>
        <v>2.7777777777777776E-2</v>
      </c>
    </row>
    <row r="5" spans="1:30" x14ac:dyDescent="0.25">
      <c r="A5" s="22" t="s">
        <v>4</v>
      </c>
      <c r="B5" s="1" t="s">
        <v>5</v>
      </c>
      <c r="C5" s="4">
        <v>2</v>
      </c>
      <c r="D5" s="4">
        <v>4</v>
      </c>
      <c r="E5" s="4">
        <v>5</v>
      </c>
      <c r="F5" s="4">
        <v>14</v>
      </c>
      <c r="G5" s="4">
        <v>2</v>
      </c>
      <c r="H5" s="4">
        <v>4</v>
      </c>
      <c r="I5" s="4">
        <v>0</v>
      </c>
      <c r="J5" s="4">
        <v>0</v>
      </c>
      <c r="K5" s="4">
        <v>3</v>
      </c>
      <c r="L5" s="4">
        <v>0</v>
      </c>
      <c r="M5" s="4">
        <v>1</v>
      </c>
      <c r="N5" s="4">
        <v>4</v>
      </c>
      <c r="O5" s="4">
        <v>0</v>
      </c>
      <c r="P5" s="4">
        <v>2</v>
      </c>
      <c r="Q5" s="20">
        <v>6</v>
      </c>
      <c r="R5" s="20">
        <v>38</v>
      </c>
      <c r="S5" s="20">
        <v>0</v>
      </c>
      <c r="T5" s="20">
        <v>6</v>
      </c>
      <c r="U5" s="20">
        <v>7</v>
      </c>
      <c r="V5" s="20">
        <v>2</v>
      </c>
      <c r="W5" s="20">
        <v>0</v>
      </c>
      <c r="X5" s="20">
        <v>69</v>
      </c>
      <c r="Y5" s="20">
        <v>9</v>
      </c>
      <c r="Z5" s="20">
        <v>1</v>
      </c>
      <c r="AA5" s="20">
        <v>10</v>
      </c>
      <c r="AB5" s="20">
        <v>17</v>
      </c>
      <c r="AC5" s="4">
        <f t="shared" si="0"/>
        <v>206</v>
      </c>
      <c r="AD5" s="11">
        <f t="shared" si="1"/>
        <v>0.19074074074074074</v>
      </c>
    </row>
    <row r="6" spans="1:30" x14ac:dyDescent="0.25">
      <c r="A6" s="22"/>
      <c r="B6" s="1" t="s">
        <v>6</v>
      </c>
      <c r="C6" s="4">
        <v>1</v>
      </c>
      <c r="D6" s="4">
        <v>1</v>
      </c>
      <c r="E6" s="4">
        <v>0</v>
      </c>
      <c r="F6" s="4">
        <v>0</v>
      </c>
      <c r="G6" s="4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20">
        <v>0</v>
      </c>
      <c r="R6" s="20">
        <v>6</v>
      </c>
      <c r="S6" s="20">
        <v>0</v>
      </c>
      <c r="T6" s="20">
        <v>5</v>
      </c>
      <c r="U6" s="20">
        <v>6</v>
      </c>
      <c r="V6" s="20">
        <v>4</v>
      </c>
      <c r="W6" s="20">
        <v>3</v>
      </c>
      <c r="X6" s="20">
        <v>30</v>
      </c>
      <c r="Y6" s="20">
        <v>4</v>
      </c>
      <c r="Z6" s="20">
        <v>0</v>
      </c>
      <c r="AA6" s="20">
        <v>7</v>
      </c>
      <c r="AB6" s="20">
        <v>14</v>
      </c>
      <c r="AC6" s="4">
        <f t="shared" si="0"/>
        <v>87</v>
      </c>
      <c r="AD6" s="11">
        <f t="shared" si="1"/>
        <v>8.0555555555555561E-2</v>
      </c>
    </row>
    <row r="7" spans="1:30" x14ac:dyDescent="0.25">
      <c r="A7" s="22" t="s">
        <v>7</v>
      </c>
      <c r="B7" s="1" t="s">
        <v>8</v>
      </c>
      <c r="C7" s="4">
        <v>1</v>
      </c>
      <c r="D7" s="4">
        <v>0</v>
      </c>
      <c r="E7" s="4">
        <v>9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</v>
      </c>
      <c r="L7" s="4">
        <v>0</v>
      </c>
      <c r="M7" s="4">
        <v>1</v>
      </c>
      <c r="N7" s="4">
        <v>0</v>
      </c>
      <c r="O7" s="4">
        <v>1</v>
      </c>
      <c r="P7" s="4">
        <v>1</v>
      </c>
      <c r="Q7" s="20">
        <v>0</v>
      </c>
      <c r="R7" s="20">
        <v>6</v>
      </c>
      <c r="S7" s="20">
        <v>1</v>
      </c>
      <c r="T7" s="20">
        <v>0</v>
      </c>
      <c r="U7" s="20">
        <v>3</v>
      </c>
      <c r="V7" s="20">
        <v>0</v>
      </c>
      <c r="W7" s="20">
        <v>0</v>
      </c>
      <c r="X7" s="20">
        <v>0</v>
      </c>
      <c r="Y7" s="20">
        <v>3</v>
      </c>
      <c r="Z7" s="20">
        <v>2</v>
      </c>
      <c r="AA7" s="20">
        <v>3</v>
      </c>
      <c r="AB7" s="20">
        <v>0</v>
      </c>
      <c r="AC7" s="4">
        <f t="shared" si="0"/>
        <v>33</v>
      </c>
      <c r="AD7" s="11">
        <f t="shared" si="1"/>
        <v>3.0555555555555555E-2</v>
      </c>
    </row>
    <row r="8" spans="1:30" x14ac:dyDescent="0.25">
      <c r="A8" s="22"/>
      <c r="B8" s="1" t="s">
        <v>9</v>
      </c>
      <c r="C8" s="4">
        <v>0</v>
      </c>
      <c r="D8" s="4">
        <v>2</v>
      </c>
      <c r="E8" s="4">
        <v>2</v>
      </c>
      <c r="F8" s="4">
        <v>0</v>
      </c>
      <c r="G8" s="4">
        <v>1</v>
      </c>
      <c r="H8" s="4">
        <v>2</v>
      </c>
      <c r="I8" s="4">
        <v>1</v>
      </c>
      <c r="J8" s="4">
        <v>2</v>
      </c>
      <c r="K8" s="4">
        <v>0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20">
        <v>0</v>
      </c>
      <c r="R8" s="20">
        <v>0</v>
      </c>
      <c r="S8" s="20">
        <v>1</v>
      </c>
      <c r="T8" s="20">
        <v>0</v>
      </c>
      <c r="U8" s="20">
        <v>0</v>
      </c>
      <c r="V8" s="20">
        <v>0</v>
      </c>
      <c r="W8" s="20">
        <v>0</v>
      </c>
      <c r="X8" s="20">
        <v>8</v>
      </c>
      <c r="Y8" s="20">
        <v>0</v>
      </c>
      <c r="Z8" s="20">
        <v>0</v>
      </c>
      <c r="AA8" s="20">
        <v>0</v>
      </c>
      <c r="AB8" s="20">
        <v>0</v>
      </c>
      <c r="AC8" s="4">
        <f t="shared" si="0"/>
        <v>21</v>
      </c>
      <c r="AD8" s="11">
        <f t="shared" si="1"/>
        <v>1.9444444444444445E-2</v>
      </c>
    </row>
    <row r="9" spans="1:30" x14ac:dyDescent="0.25">
      <c r="A9" s="22" t="s">
        <v>10</v>
      </c>
      <c r="B9" s="1" t="s">
        <v>0</v>
      </c>
      <c r="C9" s="4">
        <v>4</v>
      </c>
      <c r="D9" s="4">
        <v>5</v>
      </c>
      <c r="E9" s="4">
        <v>5</v>
      </c>
      <c r="F9" s="4">
        <v>1</v>
      </c>
      <c r="G9" s="4">
        <v>2</v>
      </c>
      <c r="H9" s="4">
        <v>0</v>
      </c>
      <c r="I9" s="4">
        <v>2</v>
      </c>
      <c r="J9" s="4">
        <v>6</v>
      </c>
      <c r="K9" s="4">
        <v>1</v>
      </c>
      <c r="L9" s="4">
        <v>2</v>
      </c>
      <c r="M9" s="4">
        <v>2</v>
      </c>
      <c r="N9" s="4">
        <v>3</v>
      </c>
      <c r="O9" s="4">
        <v>1</v>
      </c>
      <c r="P9" s="4">
        <v>4</v>
      </c>
      <c r="Q9" s="20">
        <v>8</v>
      </c>
      <c r="R9" s="20">
        <v>32</v>
      </c>
      <c r="S9" s="20">
        <v>3</v>
      </c>
      <c r="T9" s="20">
        <v>5</v>
      </c>
      <c r="U9" s="20">
        <v>10</v>
      </c>
      <c r="V9" s="20">
        <v>0</v>
      </c>
      <c r="W9" s="20">
        <v>1</v>
      </c>
      <c r="X9" s="20">
        <v>22</v>
      </c>
      <c r="Y9" s="20">
        <v>9</v>
      </c>
      <c r="Z9" s="20">
        <v>7</v>
      </c>
      <c r="AA9" s="20">
        <v>4</v>
      </c>
      <c r="AB9" s="20">
        <v>25</v>
      </c>
      <c r="AC9" s="4">
        <f t="shared" si="0"/>
        <v>164</v>
      </c>
      <c r="AD9" s="11">
        <f>+AC9/AC$13</f>
        <v>0.15185185185185185</v>
      </c>
    </row>
    <row r="10" spans="1:30" x14ac:dyDescent="0.25">
      <c r="A10" s="22"/>
      <c r="B10" s="1" t="s">
        <v>11</v>
      </c>
      <c r="C10" s="4">
        <v>1</v>
      </c>
      <c r="D10" s="4">
        <v>2</v>
      </c>
      <c r="E10" s="4">
        <v>0</v>
      </c>
      <c r="F10" s="4">
        <v>0</v>
      </c>
      <c r="G10" s="4">
        <v>0</v>
      </c>
      <c r="H10" s="4">
        <v>1</v>
      </c>
      <c r="I10" s="4">
        <v>1</v>
      </c>
      <c r="J10" s="4">
        <v>3</v>
      </c>
      <c r="K10" s="4">
        <v>1</v>
      </c>
      <c r="L10" s="4">
        <v>0</v>
      </c>
      <c r="M10" s="4">
        <v>0</v>
      </c>
      <c r="N10" s="4">
        <v>1</v>
      </c>
      <c r="O10" s="4">
        <v>0</v>
      </c>
      <c r="P10" s="4">
        <v>6</v>
      </c>
      <c r="Q10" s="20">
        <v>0</v>
      </c>
      <c r="R10" s="20">
        <v>10</v>
      </c>
      <c r="S10" s="20">
        <v>0</v>
      </c>
      <c r="T10" s="20">
        <v>2</v>
      </c>
      <c r="U10" s="20">
        <v>1</v>
      </c>
      <c r="V10" s="20">
        <v>0</v>
      </c>
      <c r="W10" s="20">
        <v>2</v>
      </c>
      <c r="X10" s="20">
        <v>12</v>
      </c>
      <c r="Y10" s="20">
        <v>0</v>
      </c>
      <c r="Z10" s="20">
        <v>8</v>
      </c>
      <c r="AA10" s="20">
        <v>3</v>
      </c>
      <c r="AB10" s="20">
        <v>27</v>
      </c>
      <c r="AC10" s="4">
        <f t="shared" si="0"/>
        <v>81</v>
      </c>
      <c r="AD10" s="11">
        <f t="shared" si="1"/>
        <v>7.4999999999999997E-2</v>
      </c>
    </row>
    <row r="11" spans="1:30" x14ac:dyDescent="0.25">
      <c r="A11" s="22"/>
      <c r="B11" s="1" t="s">
        <v>12</v>
      </c>
      <c r="C11" s="4">
        <v>1</v>
      </c>
      <c r="D11" s="4">
        <v>3</v>
      </c>
      <c r="E11" s="4">
        <v>2</v>
      </c>
      <c r="F11" s="4">
        <v>4</v>
      </c>
      <c r="G11" s="4">
        <v>1</v>
      </c>
      <c r="H11" s="4">
        <v>0</v>
      </c>
      <c r="I11" s="4">
        <v>1</v>
      </c>
      <c r="J11" s="4">
        <v>3</v>
      </c>
      <c r="K11" s="4">
        <v>1</v>
      </c>
      <c r="L11" s="4">
        <v>1</v>
      </c>
      <c r="M11" s="4">
        <v>0</v>
      </c>
      <c r="N11" s="4">
        <v>0</v>
      </c>
      <c r="O11" s="4">
        <v>1</v>
      </c>
      <c r="P11" s="4">
        <v>1</v>
      </c>
      <c r="Q11" s="20">
        <v>6</v>
      </c>
      <c r="R11" s="20">
        <v>33</v>
      </c>
      <c r="S11" s="20">
        <v>0</v>
      </c>
      <c r="T11" s="20">
        <v>3</v>
      </c>
      <c r="U11" s="20">
        <v>2</v>
      </c>
      <c r="V11" s="20">
        <v>1</v>
      </c>
      <c r="W11" s="20">
        <v>2</v>
      </c>
      <c r="X11" s="20">
        <v>46</v>
      </c>
      <c r="Y11" s="20">
        <v>5</v>
      </c>
      <c r="Z11" s="20">
        <v>3</v>
      </c>
      <c r="AA11" s="20">
        <v>2</v>
      </c>
      <c r="AB11" s="20">
        <v>85</v>
      </c>
      <c r="AC11" s="4">
        <f t="shared" si="0"/>
        <v>207</v>
      </c>
      <c r="AD11" s="11">
        <f t="shared" si="1"/>
        <v>0.19166666666666668</v>
      </c>
    </row>
    <row r="12" spans="1:30" s="9" customFormat="1" ht="30" x14ac:dyDescent="0.25">
      <c r="A12" s="2" t="s">
        <v>21</v>
      </c>
      <c r="B12" s="10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f t="shared" si="0"/>
        <v>1</v>
      </c>
      <c r="AD12" s="13">
        <f t="shared" si="1"/>
        <v>9.2592592592592596E-4</v>
      </c>
    </row>
    <row r="13" spans="1:30" x14ac:dyDescent="0.25">
      <c r="A13" s="24" t="s">
        <v>14</v>
      </c>
      <c r="B13" s="24"/>
      <c r="C13" s="12">
        <v>13</v>
      </c>
      <c r="D13" s="12">
        <v>27</v>
      </c>
      <c r="E13" s="12">
        <v>25</v>
      </c>
      <c r="F13" s="12">
        <v>20</v>
      </c>
      <c r="G13" s="12">
        <v>12</v>
      </c>
      <c r="H13" s="12">
        <v>20</v>
      </c>
      <c r="I13" s="12">
        <v>7</v>
      </c>
      <c r="J13" s="12">
        <v>32</v>
      </c>
      <c r="K13" s="12">
        <v>10</v>
      </c>
      <c r="L13" s="12">
        <v>11</v>
      </c>
      <c r="M13" s="12">
        <v>6</v>
      </c>
      <c r="N13" s="12">
        <v>9</v>
      </c>
      <c r="O13" s="12">
        <v>10</v>
      </c>
      <c r="P13" s="12">
        <v>22</v>
      </c>
      <c r="Q13" s="19">
        <v>25</v>
      </c>
      <c r="R13" s="19">
        <v>163</v>
      </c>
      <c r="S13" s="19">
        <v>11</v>
      </c>
      <c r="T13" s="19">
        <v>27</v>
      </c>
      <c r="U13" s="19">
        <v>43</v>
      </c>
      <c r="V13" s="19">
        <v>7</v>
      </c>
      <c r="W13" s="19">
        <v>14</v>
      </c>
      <c r="X13" s="19">
        <v>230</v>
      </c>
      <c r="Y13" s="19">
        <v>37</v>
      </c>
      <c r="Z13" s="19">
        <v>57</v>
      </c>
      <c r="AA13" s="19">
        <v>41</v>
      </c>
      <c r="AB13" s="19">
        <v>201</v>
      </c>
      <c r="AC13" s="12">
        <f t="shared" si="0"/>
        <v>1080</v>
      </c>
      <c r="AD13" s="14">
        <f>+AC13/AC$13</f>
        <v>1</v>
      </c>
    </row>
    <row r="14" spans="1:30" x14ac:dyDescent="0.25">
      <c r="A14" s="25" t="s">
        <v>18</v>
      </c>
      <c r="B14" s="25"/>
      <c r="C14" s="11">
        <f t="shared" ref="C14:R14" si="2">+C13/$AC13</f>
        <v>1.2037037037037037E-2</v>
      </c>
      <c r="D14" s="11">
        <f t="shared" si="2"/>
        <v>2.5000000000000001E-2</v>
      </c>
      <c r="E14" s="11">
        <f t="shared" si="2"/>
        <v>2.3148148148148147E-2</v>
      </c>
      <c r="F14" s="11">
        <f t="shared" si="2"/>
        <v>1.8518518518518517E-2</v>
      </c>
      <c r="G14" s="11">
        <f t="shared" si="2"/>
        <v>1.1111111111111112E-2</v>
      </c>
      <c r="H14" s="11">
        <f t="shared" si="2"/>
        <v>1.8518518518518517E-2</v>
      </c>
      <c r="I14" s="11">
        <f t="shared" si="2"/>
        <v>6.4814814814814813E-3</v>
      </c>
      <c r="J14" s="11">
        <f t="shared" si="2"/>
        <v>2.9629629629629631E-2</v>
      </c>
      <c r="K14" s="11">
        <f t="shared" si="2"/>
        <v>9.2592592592592587E-3</v>
      </c>
      <c r="L14" s="11">
        <f t="shared" si="2"/>
        <v>1.0185185185185186E-2</v>
      </c>
      <c r="M14" s="11">
        <f t="shared" si="2"/>
        <v>5.5555555555555558E-3</v>
      </c>
      <c r="N14" s="11">
        <f t="shared" si="2"/>
        <v>8.3333333333333332E-3</v>
      </c>
      <c r="O14" s="11">
        <f t="shared" si="2"/>
        <v>9.2592592592592587E-3</v>
      </c>
      <c r="P14" s="11">
        <f t="shared" si="2"/>
        <v>2.0370370370370372E-2</v>
      </c>
      <c r="Q14" s="11">
        <f t="shared" si="2"/>
        <v>2.3148148148148147E-2</v>
      </c>
      <c r="R14" s="11">
        <f t="shared" si="2"/>
        <v>0.15092592592592594</v>
      </c>
      <c r="S14" s="11">
        <f t="shared" ref="S14" si="3">+S13/$AC13</f>
        <v>1.0185185185185186E-2</v>
      </c>
      <c r="T14" s="11">
        <f t="shared" ref="T14" si="4">+T13/$AC13</f>
        <v>2.5000000000000001E-2</v>
      </c>
      <c r="U14" s="11">
        <f t="shared" ref="U14" si="5">+U13/$AC13</f>
        <v>3.9814814814814817E-2</v>
      </c>
      <c r="V14" s="11">
        <f t="shared" ref="V14" si="6">+V13/$AC13</f>
        <v>6.4814814814814813E-3</v>
      </c>
      <c r="W14" s="11">
        <f t="shared" ref="W14" si="7">+W13/$AC13</f>
        <v>1.2962962962962963E-2</v>
      </c>
      <c r="X14" s="11">
        <f t="shared" ref="X14" si="8">+X13/$AC13</f>
        <v>0.21296296296296297</v>
      </c>
      <c r="Y14" s="11">
        <f t="shared" ref="Y14" si="9">+Y13/$AC13</f>
        <v>3.425925925925926E-2</v>
      </c>
      <c r="Z14" s="11">
        <f t="shared" ref="Z14" si="10">+Z13/$AC13</f>
        <v>5.2777777777777778E-2</v>
      </c>
      <c r="AA14" s="11">
        <f t="shared" ref="AA14" si="11">+AA13/$AC13</f>
        <v>3.7962962962962962E-2</v>
      </c>
      <c r="AB14" s="11">
        <f t="shared" ref="AB14" si="12">+AB13/$AC13</f>
        <v>0.18611111111111112</v>
      </c>
      <c r="AC14" s="11">
        <f>+AC13/$AC13</f>
        <v>1</v>
      </c>
      <c r="AD14" s="7"/>
    </row>
    <row r="15" spans="1:30" x14ac:dyDescent="0.25">
      <c r="A15" s="24" t="s">
        <v>27</v>
      </c>
      <c r="B15" s="24"/>
      <c r="C15" s="12">
        <v>173863712</v>
      </c>
      <c r="D15" s="12">
        <v>182632953</v>
      </c>
      <c r="E15" s="12">
        <v>199945869</v>
      </c>
      <c r="F15" s="12">
        <v>167557431</v>
      </c>
      <c r="G15" s="12">
        <v>70000000</v>
      </c>
      <c r="H15" s="12">
        <v>114953000</v>
      </c>
      <c r="I15" s="12">
        <v>109500000</v>
      </c>
      <c r="J15" s="12">
        <v>104559000</v>
      </c>
      <c r="K15" s="12">
        <v>100000000</v>
      </c>
      <c r="L15" s="12">
        <v>155056132</v>
      </c>
      <c r="M15" s="12">
        <v>43362000</v>
      </c>
      <c r="N15" s="12">
        <v>34086106</v>
      </c>
      <c r="O15" s="12">
        <v>43410718</v>
      </c>
      <c r="P15" s="12">
        <v>90000000</v>
      </c>
      <c r="Q15" s="19">
        <v>814000000</v>
      </c>
      <c r="R15" s="19">
        <v>6411000000</v>
      </c>
      <c r="S15" s="19">
        <v>160000000</v>
      </c>
      <c r="T15" s="19">
        <v>604902295</v>
      </c>
      <c r="U15" s="19">
        <v>3100340274</v>
      </c>
      <c r="V15" s="19">
        <v>46896000</v>
      </c>
      <c r="W15" s="19">
        <v>311013513</v>
      </c>
      <c r="X15" s="19">
        <v>8719729000</v>
      </c>
      <c r="Y15" s="19">
        <v>1299941160</v>
      </c>
      <c r="Z15" s="19">
        <v>570159026</v>
      </c>
      <c r="AA15" s="19">
        <v>1167735403</v>
      </c>
      <c r="AB15" s="19">
        <v>10475000000</v>
      </c>
      <c r="AC15" s="12">
        <f>SUM(C15:AB15)</f>
        <v>35269643592</v>
      </c>
      <c r="AD15" s="7"/>
    </row>
    <row r="16" spans="1:30" x14ac:dyDescent="0.25">
      <c r="A16" s="24" t="s">
        <v>19</v>
      </c>
      <c r="B16" s="24"/>
      <c r="C16" s="12">
        <f>+C15/C13/6</f>
        <v>2229021.9487179485</v>
      </c>
      <c r="D16" s="12">
        <f t="shared" ref="D16:P16" si="13">+D15/D13/6</f>
        <v>1127363.9074074074</v>
      </c>
      <c r="E16" s="12">
        <f t="shared" si="13"/>
        <v>1332972.46</v>
      </c>
      <c r="F16" s="12">
        <f>+F15/F13/6</f>
        <v>1396311.925</v>
      </c>
      <c r="G16" s="12">
        <f t="shared" si="13"/>
        <v>972222.22222222213</v>
      </c>
      <c r="H16" s="12">
        <f t="shared" si="13"/>
        <v>957941.66666666663</v>
      </c>
      <c r="I16" s="12">
        <f t="shared" si="13"/>
        <v>2607142.8571428573</v>
      </c>
      <c r="J16" s="12">
        <f t="shared" si="13"/>
        <v>544578.125</v>
      </c>
      <c r="K16" s="12">
        <f t="shared" si="13"/>
        <v>1666666.6666666667</v>
      </c>
      <c r="L16" s="12">
        <f t="shared" si="13"/>
        <v>2349335.3333333335</v>
      </c>
      <c r="M16" s="12">
        <f t="shared" si="13"/>
        <v>1204500</v>
      </c>
      <c r="N16" s="12">
        <f t="shared" si="13"/>
        <v>631224.18518518517</v>
      </c>
      <c r="O16" s="12">
        <f t="shared" si="13"/>
        <v>723511.96666666667</v>
      </c>
      <c r="P16" s="12">
        <f t="shared" si="13"/>
        <v>681818.18181818177</v>
      </c>
      <c r="Q16" s="19">
        <f t="shared" ref="Q16:AB16" si="14">+Q15/Q13/6</f>
        <v>5426666.666666667</v>
      </c>
      <c r="R16" s="19">
        <f t="shared" si="14"/>
        <v>6555214.7239263803</v>
      </c>
      <c r="S16" s="19">
        <f t="shared" si="14"/>
        <v>2424242.4242424243</v>
      </c>
      <c r="T16" s="19">
        <f t="shared" si="14"/>
        <v>3733964.7839506175</v>
      </c>
      <c r="U16" s="19">
        <f t="shared" si="14"/>
        <v>12016822.767441861</v>
      </c>
      <c r="V16" s="19">
        <f t="shared" si="14"/>
        <v>1116571.4285714286</v>
      </c>
      <c r="W16" s="19">
        <f t="shared" si="14"/>
        <v>3702541.8214285714</v>
      </c>
      <c r="X16" s="19">
        <f>+X15/X13/6</f>
        <v>6318644.2028985508</v>
      </c>
      <c r="Y16" s="19">
        <f t="shared" si="14"/>
        <v>5855590.8108108109</v>
      </c>
      <c r="Z16" s="19">
        <f t="shared" si="14"/>
        <v>1667131.6549707602</v>
      </c>
      <c r="AA16" s="19">
        <f t="shared" si="14"/>
        <v>4746891.8821138209</v>
      </c>
      <c r="AB16" s="19">
        <f t="shared" si="14"/>
        <v>8685737.9767827522</v>
      </c>
      <c r="AC16" s="12">
        <f>+AC15/AC13/6</f>
        <v>5442846.2333333334</v>
      </c>
      <c r="AD16" s="7"/>
    </row>
    <row r="17" spans="1:30" x14ac:dyDescent="0.25">
      <c r="A17" s="25" t="s">
        <v>18</v>
      </c>
      <c r="B17" s="25"/>
      <c r="C17" s="11">
        <f t="shared" ref="C17:AC17" si="15">+C15/$AC15</f>
        <v>4.929556816940346E-3</v>
      </c>
      <c r="D17" s="11">
        <f t="shared" si="15"/>
        <v>5.1781910561020106E-3</v>
      </c>
      <c r="E17" s="11">
        <f t="shared" si="15"/>
        <v>5.6690640629369019E-3</v>
      </c>
      <c r="F17" s="11">
        <f t="shared" si="15"/>
        <v>4.7507548683595443E-3</v>
      </c>
      <c r="G17" s="11">
        <f t="shared" si="15"/>
        <v>1.9847095936029722E-3</v>
      </c>
      <c r="H17" s="11">
        <f t="shared" si="15"/>
        <v>3.2592617416206068E-3</v>
      </c>
      <c r="I17" s="11">
        <f t="shared" si="15"/>
        <v>3.1046528642789356E-3</v>
      </c>
      <c r="J17" s="11">
        <f t="shared" si="15"/>
        <v>2.9645607199647599E-3</v>
      </c>
      <c r="K17" s="11">
        <f t="shared" si="15"/>
        <v>2.8352994194328178E-3</v>
      </c>
      <c r="L17" s="11">
        <f t="shared" si="15"/>
        <v>4.3963056103909831E-3</v>
      </c>
      <c r="M17" s="11">
        <f t="shared" si="15"/>
        <v>1.2294425342544585E-3</v>
      </c>
      <c r="N17" s="11">
        <f t="shared" si="15"/>
        <v>9.6644316552525484E-4</v>
      </c>
      <c r="O17" s="11">
        <f t="shared" si="15"/>
        <v>1.2308238354256176E-3</v>
      </c>
      <c r="P17" s="11">
        <f t="shared" si="15"/>
        <v>2.5517694774895359E-3</v>
      </c>
      <c r="Q17" s="11">
        <f t="shared" si="15"/>
        <v>2.3079337274183136E-2</v>
      </c>
      <c r="R17" s="11">
        <f t="shared" si="15"/>
        <v>0.18177104577983794</v>
      </c>
      <c r="S17" s="11">
        <f t="shared" si="15"/>
        <v>4.5364790710925081E-3</v>
      </c>
      <c r="T17" s="11">
        <f t="shared" si="15"/>
        <v>1.7150791258270789E-2</v>
      </c>
      <c r="U17" s="11">
        <f t="shared" si="15"/>
        <v>8.7903929789163837E-2</v>
      </c>
      <c r="V17" s="11">
        <f t="shared" si="15"/>
        <v>1.3296420157372143E-3</v>
      </c>
      <c r="W17" s="11">
        <f t="shared" si="15"/>
        <v>8.8181643284466118E-3</v>
      </c>
      <c r="X17" s="11">
        <f t="shared" si="15"/>
        <v>0.24723042571311504</v>
      </c>
      <c r="Y17" s="11">
        <f t="shared" si="15"/>
        <v>3.6857224162448236E-2</v>
      </c>
      <c r="Z17" s="11">
        <f t="shared" si="15"/>
        <v>1.6165715554021808E-2</v>
      </c>
      <c r="AA17" s="11">
        <f t="shared" si="15"/>
        <v>3.3108795101770477E-2</v>
      </c>
      <c r="AB17" s="11">
        <f t="shared" si="15"/>
        <v>0.29699761418558768</v>
      </c>
      <c r="AC17" s="11">
        <f t="shared" si="15"/>
        <v>1</v>
      </c>
      <c r="AD17" s="7"/>
    </row>
    <row r="18" spans="1:30" x14ac:dyDescent="0.25">
      <c r="AC18" s="5"/>
      <c r="AD18" s="6"/>
    </row>
    <row r="19" spans="1:30" x14ac:dyDescent="0.25">
      <c r="A19" s="15" t="s">
        <v>29</v>
      </c>
      <c r="AC19" s="5"/>
      <c r="AD19" s="6"/>
    </row>
    <row r="20" spans="1:30" s="9" customFormat="1" ht="60" x14ac:dyDescent="0.25">
      <c r="A20" s="18" t="s">
        <v>22</v>
      </c>
      <c r="B20" s="17" t="s">
        <v>23</v>
      </c>
      <c r="C20" s="17" t="s">
        <v>30</v>
      </c>
      <c r="D20" s="17" t="s">
        <v>31</v>
      </c>
      <c r="E20" s="18" t="s">
        <v>32</v>
      </c>
      <c r="F20" s="17" t="s">
        <v>33</v>
      </c>
      <c r="G20" s="17" t="s">
        <v>34</v>
      </c>
      <c r="H20" s="18" t="s">
        <v>35</v>
      </c>
      <c r="I20" s="18" t="s">
        <v>36</v>
      </c>
      <c r="J20" s="18" t="s">
        <v>37</v>
      </c>
      <c r="K20" s="17" t="s">
        <v>38</v>
      </c>
      <c r="L20" s="17" t="s">
        <v>39</v>
      </c>
      <c r="M20" s="17" t="s">
        <v>40</v>
      </c>
      <c r="N20" s="18" t="s">
        <v>41</v>
      </c>
      <c r="O20" s="18" t="s">
        <v>42</v>
      </c>
      <c r="P20" s="18" t="s">
        <v>43</v>
      </c>
      <c r="Q20" s="18" t="s">
        <v>44</v>
      </c>
      <c r="R20" s="17" t="s">
        <v>45</v>
      </c>
      <c r="S20" s="17" t="s">
        <v>46</v>
      </c>
      <c r="T20" s="17" t="s">
        <v>47</v>
      </c>
      <c r="U20" s="17" t="s">
        <v>48</v>
      </c>
      <c r="V20" s="17" t="s">
        <v>49</v>
      </c>
      <c r="W20" s="17" t="s">
        <v>50</v>
      </c>
      <c r="X20" s="17" t="s">
        <v>51</v>
      </c>
      <c r="Y20" s="18" t="s">
        <v>52</v>
      </c>
      <c r="Z20" s="17" t="s">
        <v>53</v>
      </c>
      <c r="AA20" s="17" t="s">
        <v>54</v>
      </c>
      <c r="AB20" s="18" t="s">
        <v>55</v>
      </c>
      <c r="AC20" s="17" t="s">
        <v>16</v>
      </c>
      <c r="AD20" s="17" t="s">
        <v>17</v>
      </c>
    </row>
    <row r="21" spans="1:30" x14ac:dyDescent="0.25">
      <c r="A21" s="22" t="s">
        <v>1</v>
      </c>
      <c r="B21" s="1" t="s">
        <v>2</v>
      </c>
      <c r="C21" s="4">
        <v>1</v>
      </c>
      <c r="D21" s="4">
        <v>9</v>
      </c>
      <c r="E21" s="4">
        <v>1</v>
      </c>
      <c r="F21" s="4">
        <v>1</v>
      </c>
      <c r="G21" s="4">
        <v>2</v>
      </c>
      <c r="H21" s="4">
        <v>8</v>
      </c>
      <c r="I21" s="4">
        <v>1</v>
      </c>
      <c r="J21" s="4">
        <v>18</v>
      </c>
      <c r="K21" s="4">
        <v>2</v>
      </c>
      <c r="L21" s="4">
        <v>8</v>
      </c>
      <c r="M21" s="4">
        <v>3</v>
      </c>
      <c r="N21" s="4">
        <v>0</v>
      </c>
      <c r="O21" s="4">
        <v>5</v>
      </c>
      <c r="P21" s="4">
        <v>4</v>
      </c>
      <c r="Q21" s="20">
        <v>5</v>
      </c>
      <c r="R21" s="20">
        <v>30</v>
      </c>
      <c r="S21" s="20">
        <v>6</v>
      </c>
      <c r="T21" s="20">
        <v>5</v>
      </c>
      <c r="U21" s="20">
        <v>14</v>
      </c>
      <c r="V21" s="20">
        <v>0</v>
      </c>
      <c r="W21" s="20">
        <v>6</v>
      </c>
      <c r="X21" s="20">
        <v>43</v>
      </c>
      <c r="Y21" s="20">
        <v>5</v>
      </c>
      <c r="Z21" s="20">
        <v>17</v>
      </c>
      <c r="AA21" s="20">
        <v>12</v>
      </c>
      <c r="AB21" s="20">
        <v>24</v>
      </c>
      <c r="AC21" s="4">
        <f t="shared" ref="AC21:AC31" si="16">SUM(C21:AB21)</f>
        <v>230</v>
      </c>
      <c r="AD21" s="11">
        <f t="shared" ref="AD21:AD31" si="17">+AC21/AC$31</f>
        <v>0.22504892367906065</v>
      </c>
    </row>
    <row r="22" spans="1:30" x14ac:dyDescent="0.25">
      <c r="A22" s="22"/>
      <c r="B22" s="1" t="s">
        <v>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18</v>
      </c>
      <c r="AA22" s="20">
        <v>0</v>
      </c>
      <c r="AB22" s="20">
        <v>12</v>
      </c>
      <c r="AC22" s="4">
        <f t="shared" si="16"/>
        <v>30</v>
      </c>
      <c r="AD22" s="11">
        <f t="shared" si="17"/>
        <v>2.9354207436399216E-2</v>
      </c>
    </row>
    <row r="23" spans="1:30" x14ac:dyDescent="0.25">
      <c r="A23" s="22" t="s">
        <v>4</v>
      </c>
      <c r="B23" s="1" t="s">
        <v>5</v>
      </c>
      <c r="C23" s="4">
        <v>1</v>
      </c>
      <c r="D23" s="4">
        <v>5</v>
      </c>
      <c r="E23" s="4">
        <v>4</v>
      </c>
      <c r="F23" s="4">
        <v>13</v>
      </c>
      <c r="G23" s="4">
        <v>2</v>
      </c>
      <c r="H23" s="4">
        <v>2</v>
      </c>
      <c r="I23" s="4">
        <v>0</v>
      </c>
      <c r="J23" s="4">
        <v>0</v>
      </c>
      <c r="K23" s="4">
        <v>3</v>
      </c>
      <c r="L23" s="4">
        <v>0</v>
      </c>
      <c r="M23" s="4">
        <v>4</v>
      </c>
      <c r="N23" s="4">
        <v>4</v>
      </c>
      <c r="O23" s="4">
        <v>0</v>
      </c>
      <c r="P23" s="4">
        <v>2</v>
      </c>
      <c r="Q23" s="20">
        <v>7</v>
      </c>
      <c r="R23" s="20">
        <v>31</v>
      </c>
      <c r="S23" s="20">
        <v>0</v>
      </c>
      <c r="T23" s="20">
        <v>6</v>
      </c>
      <c r="U23" s="20">
        <v>7</v>
      </c>
      <c r="V23" s="20">
        <v>3</v>
      </c>
      <c r="W23" s="20">
        <v>0</v>
      </c>
      <c r="X23" s="20">
        <v>68</v>
      </c>
      <c r="Y23" s="20">
        <v>7</v>
      </c>
      <c r="Z23" s="20">
        <v>1</v>
      </c>
      <c r="AA23" s="20">
        <v>10</v>
      </c>
      <c r="AB23" s="20">
        <v>17</v>
      </c>
      <c r="AC23" s="4">
        <f t="shared" si="16"/>
        <v>197</v>
      </c>
      <c r="AD23" s="11">
        <f t="shared" si="17"/>
        <v>0.19275929549902152</v>
      </c>
    </row>
    <row r="24" spans="1:30" x14ac:dyDescent="0.25">
      <c r="A24" s="22"/>
      <c r="B24" s="1" t="s">
        <v>6</v>
      </c>
      <c r="C24" s="4">
        <v>0</v>
      </c>
      <c r="D24" s="4">
        <v>1</v>
      </c>
      <c r="E24" s="4">
        <v>0</v>
      </c>
      <c r="F24" s="4">
        <v>0</v>
      </c>
      <c r="G24" s="4">
        <v>2</v>
      </c>
      <c r="H24" s="4">
        <v>2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2</v>
      </c>
      <c r="Q24" s="20">
        <v>0</v>
      </c>
      <c r="R24" s="20">
        <v>4</v>
      </c>
      <c r="S24" s="20">
        <v>0</v>
      </c>
      <c r="T24" s="20">
        <v>4</v>
      </c>
      <c r="U24" s="20">
        <v>6</v>
      </c>
      <c r="V24" s="20">
        <v>2</v>
      </c>
      <c r="W24" s="20">
        <v>3</v>
      </c>
      <c r="X24" s="20">
        <v>26</v>
      </c>
      <c r="Y24" s="20">
        <v>4</v>
      </c>
      <c r="Z24" s="20">
        <v>0</v>
      </c>
      <c r="AA24" s="20">
        <v>7</v>
      </c>
      <c r="AB24" s="20">
        <v>14</v>
      </c>
      <c r="AC24" s="4">
        <f t="shared" si="16"/>
        <v>77</v>
      </c>
      <c r="AD24" s="11">
        <f t="shared" si="17"/>
        <v>7.5342465753424653E-2</v>
      </c>
    </row>
    <row r="25" spans="1:30" x14ac:dyDescent="0.25">
      <c r="A25" s="22" t="s">
        <v>7</v>
      </c>
      <c r="B25" s="1" t="s">
        <v>8</v>
      </c>
      <c r="C25" s="4">
        <v>0</v>
      </c>
      <c r="D25" s="4">
        <v>0</v>
      </c>
      <c r="E25" s="4">
        <v>8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</v>
      </c>
      <c r="L25" s="4">
        <v>0</v>
      </c>
      <c r="M25" s="4">
        <v>1</v>
      </c>
      <c r="N25" s="4">
        <v>0</v>
      </c>
      <c r="O25" s="4">
        <v>1</v>
      </c>
      <c r="P25" s="4">
        <v>1</v>
      </c>
      <c r="Q25" s="20">
        <v>0</v>
      </c>
      <c r="R25" s="20">
        <v>5</v>
      </c>
      <c r="S25" s="20">
        <v>1</v>
      </c>
      <c r="T25" s="20">
        <v>0</v>
      </c>
      <c r="U25" s="20">
        <v>3</v>
      </c>
      <c r="V25" s="20">
        <v>0</v>
      </c>
      <c r="W25" s="20">
        <v>0</v>
      </c>
      <c r="X25" s="20">
        <v>0</v>
      </c>
      <c r="Y25" s="20">
        <v>2</v>
      </c>
      <c r="Z25" s="20">
        <v>2</v>
      </c>
      <c r="AA25" s="20">
        <v>2</v>
      </c>
      <c r="AB25" s="20">
        <v>0</v>
      </c>
      <c r="AC25" s="4">
        <f t="shared" si="16"/>
        <v>28</v>
      </c>
      <c r="AD25" s="11">
        <f t="shared" si="17"/>
        <v>2.7397260273972601E-2</v>
      </c>
    </row>
    <row r="26" spans="1:30" x14ac:dyDescent="0.25">
      <c r="A26" s="22"/>
      <c r="B26" s="1" t="s">
        <v>9</v>
      </c>
      <c r="C26" s="4">
        <v>0</v>
      </c>
      <c r="D26" s="4">
        <v>2</v>
      </c>
      <c r="E26" s="4">
        <v>1</v>
      </c>
      <c r="F26" s="4">
        <v>0</v>
      </c>
      <c r="G26" s="4">
        <v>1</v>
      </c>
      <c r="H26" s="4">
        <v>2</v>
      </c>
      <c r="I26" s="4">
        <v>1</v>
      </c>
      <c r="J26" s="4">
        <v>2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4">
        <v>1</v>
      </c>
      <c r="Q26" s="20">
        <v>0</v>
      </c>
      <c r="R26" s="20">
        <v>0</v>
      </c>
      <c r="S26" s="20">
        <v>1</v>
      </c>
      <c r="T26" s="20">
        <v>0</v>
      </c>
      <c r="U26" s="20">
        <v>0</v>
      </c>
      <c r="V26" s="20">
        <v>0</v>
      </c>
      <c r="W26" s="20">
        <v>0</v>
      </c>
      <c r="X26" s="20">
        <v>8</v>
      </c>
      <c r="Y26" s="20">
        <v>0</v>
      </c>
      <c r="Z26" s="20">
        <v>0</v>
      </c>
      <c r="AA26" s="20">
        <v>0</v>
      </c>
      <c r="AB26" s="20">
        <v>0</v>
      </c>
      <c r="AC26" s="4">
        <f t="shared" si="16"/>
        <v>20</v>
      </c>
      <c r="AD26" s="11">
        <f t="shared" si="17"/>
        <v>1.9569471624266144E-2</v>
      </c>
    </row>
    <row r="27" spans="1:30" x14ac:dyDescent="0.25">
      <c r="A27" s="23" t="s">
        <v>10</v>
      </c>
      <c r="B27" s="1" t="s">
        <v>0</v>
      </c>
      <c r="C27" s="4">
        <v>3</v>
      </c>
      <c r="D27" s="4">
        <v>5</v>
      </c>
      <c r="E27" s="4">
        <v>5</v>
      </c>
      <c r="F27" s="4">
        <v>2</v>
      </c>
      <c r="G27" s="4">
        <v>2</v>
      </c>
      <c r="H27" s="4">
        <v>0</v>
      </c>
      <c r="I27" s="4">
        <v>2</v>
      </c>
      <c r="J27" s="4">
        <v>6</v>
      </c>
      <c r="K27" s="4">
        <v>1</v>
      </c>
      <c r="L27" s="4">
        <v>2</v>
      </c>
      <c r="M27" s="4">
        <v>2</v>
      </c>
      <c r="N27" s="4">
        <v>3</v>
      </c>
      <c r="O27" s="4">
        <v>1</v>
      </c>
      <c r="P27" s="4">
        <v>4</v>
      </c>
      <c r="Q27" s="20">
        <v>8</v>
      </c>
      <c r="R27" s="20">
        <v>30</v>
      </c>
      <c r="S27" s="20">
        <v>2</v>
      </c>
      <c r="T27" s="20">
        <v>5</v>
      </c>
      <c r="U27" s="20">
        <v>11</v>
      </c>
      <c r="V27" s="20">
        <v>0</v>
      </c>
      <c r="W27" s="20">
        <v>1</v>
      </c>
      <c r="X27" s="20">
        <v>23</v>
      </c>
      <c r="Y27" s="20">
        <v>8</v>
      </c>
      <c r="Z27" s="20">
        <v>7</v>
      </c>
      <c r="AA27" s="20">
        <v>4</v>
      </c>
      <c r="AB27" s="20">
        <v>25</v>
      </c>
      <c r="AC27" s="4">
        <f t="shared" si="16"/>
        <v>162</v>
      </c>
      <c r="AD27" s="11">
        <f t="shared" si="17"/>
        <v>0.15851272015655576</v>
      </c>
    </row>
    <row r="28" spans="1:30" x14ac:dyDescent="0.25">
      <c r="A28" s="23"/>
      <c r="B28" s="1" t="s">
        <v>11</v>
      </c>
      <c r="C28" s="4">
        <v>1</v>
      </c>
      <c r="D28" s="4">
        <v>2</v>
      </c>
      <c r="E28" s="4">
        <v>0</v>
      </c>
      <c r="F28" s="4">
        <v>0</v>
      </c>
      <c r="G28" s="4">
        <v>0</v>
      </c>
      <c r="H28" s="4">
        <v>1</v>
      </c>
      <c r="I28" s="4">
        <v>1</v>
      </c>
      <c r="J28" s="4">
        <v>3</v>
      </c>
      <c r="K28" s="4">
        <v>1</v>
      </c>
      <c r="L28" s="4">
        <v>0</v>
      </c>
      <c r="M28" s="4">
        <v>0</v>
      </c>
      <c r="N28" s="4">
        <v>1</v>
      </c>
      <c r="O28" s="4">
        <v>0</v>
      </c>
      <c r="P28" s="4">
        <v>6</v>
      </c>
      <c r="Q28" s="20">
        <v>0</v>
      </c>
      <c r="R28" s="20">
        <v>9</v>
      </c>
      <c r="S28" s="20">
        <v>0</v>
      </c>
      <c r="T28" s="20">
        <v>2</v>
      </c>
      <c r="U28" s="20">
        <v>2</v>
      </c>
      <c r="V28" s="20">
        <v>0</v>
      </c>
      <c r="W28" s="20">
        <v>2</v>
      </c>
      <c r="X28" s="20">
        <v>12</v>
      </c>
      <c r="Y28" s="20">
        <v>0</v>
      </c>
      <c r="Z28" s="20">
        <v>8</v>
      </c>
      <c r="AA28" s="20">
        <v>3</v>
      </c>
      <c r="AB28" s="20">
        <v>23</v>
      </c>
      <c r="AC28" s="4">
        <f t="shared" si="16"/>
        <v>77</v>
      </c>
      <c r="AD28" s="11">
        <f t="shared" si="17"/>
        <v>7.5342465753424653E-2</v>
      </c>
    </row>
    <row r="29" spans="1:30" x14ac:dyDescent="0.25">
      <c r="A29" s="23"/>
      <c r="B29" s="1" t="s">
        <v>12</v>
      </c>
      <c r="C29" s="4">
        <v>0</v>
      </c>
      <c r="D29" s="4">
        <v>2</v>
      </c>
      <c r="E29" s="4">
        <v>2</v>
      </c>
      <c r="F29" s="4">
        <v>3</v>
      </c>
      <c r="G29" s="4">
        <v>1</v>
      </c>
      <c r="H29" s="4">
        <v>0</v>
      </c>
      <c r="I29" s="4">
        <v>2</v>
      </c>
      <c r="J29" s="4">
        <v>4</v>
      </c>
      <c r="K29" s="4">
        <v>1</v>
      </c>
      <c r="L29" s="4">
        <v>1</v>
      </c>
      <c r="M29" s="4">
        <v>0</v>
      </c>
      <c r="N29" s="4">
        <v>0</v>
      </c>
      <c r="O29" s="4">
        <v>1</v>
      </c>
      <c r="P29" s="4">
        <v>1</v>
      </c>
      <c r="Q29" s="20">
        <v>7</v>
      </c>
      <c r="R29" s="20">
        <v>29</v>
      </c>
      <c r="S29" s="20">
        <v>1</v>
      </c>
      <c r="T29" s="20">
        <v>3</v>
      </c>
      <c r="U29" s="20">
        <v>2</v>
      </c>
      <c r="V29" s="20">
        <v>1</v>
      </c>
      <c r="W29" s="20">
        <v>3</v>
      </c>
      <c r="X29" s="20">
        <v>45</v>
      </c>
      <c r="Y29" s="20">
        <v>4</v>
      </c>
      <c r="Z29" s="20">
        <v>3</v>
      </c>
      <c r="AA29" s="20">
        <v>2</v>
      </c>
      <c r="AB29" s="20">
        <v>83</v>
      </c>
      <c r="AC29" s="4">
        <f t="shared" si="16"/>
        <v>201</v>
      </c>
      <c r="AD29" s="11">
        <f t="shared" si="17"/>
        <v>0.19667318982387474</v>
      </c>
    </row>
    <row r="30" spans="1:30" s="9" customFormat="1" ht="30" x14ac:dyDescent="0.25">
      <c r="A30" s="2" t="s">
        <v>20</v>
      </c>
      <c r="B30" s="10" t="s">
        <v>13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f t="shared" si="16"/>
        <v>1</v>
      </c>
      <c r="AD30" s="13">
        <f t="shared" si="17"/>
        <v>9.7847358121330719E-4</v>
      </c>
    </row>
    <row r="31" spans="1:30" x14ac:dyDescent="0.25">
      <c r="A31" s="24" t="s">
        <v>14</v>
      </c>
      <c r="B31" s="24"/>
      <c r="C31" s="12">
        <v>6</v>
      </c>
      <c r="D31" s="12">
        <v>26</v>
      </c>
      <c r="E31" s="12">
        <v>21</v>
      </c>
      <c r="F31" s="12">
        <v>19</v>
      </c>
      <c r="G31" s="12">
        <v>10</v>
      </c>
      <c r="H31" s="12">
        <v>15</v>
      </c>
      <c r="I31" s="12">
        <v>7</v>
      </c>
      <c r="J31" s="12">
        <v>33</v>
      </c>
      <c r="K31" s="12">
        <v>10</v>
      </c>
      <c r="L31" s="12">
        <v>11</v>
      </c>
      <c r="M31" s="12">
        <v>10</v>
      </c>
      <c r="N31" s="12">
        <v>9</v>
      </c>
      <c r="O31" s="12">
        <v>8</v>
      </c>
      <c r="P31" s="12">
        <v>22</v>
      </c>
      <c r="Q31" s="19">
        <v>27</v>
      </c>
      <c r="R31" s="19">
        <v>138</v>
      </c>
      <c r="S31" s="19">
        <v>11</v>
      </c>
      <c r="T31" s="19">
        <v>25</v>
      </c>
      <c r="U31" s="19">
        <v>45</v>
      </c>
      <c r="V31" s="19">
        <v>6</v>
      </c>
      <c r="W31" s="19">
        <v>14</v>
      </c>
      <c r="X31" s="19">
        <v>225</v>
      </c>
      <c r="Y31" s="19">
        <v>30</v>
      </c>
      <c r="Z31" s="19">
        <v>56</v>
      </c>
      <c r="AA31" s="19">
        <v>40</v>
      </c>
      <c r="AB31" s="19">
        <v>198</v>
      </c>
      <c r="AC31" s="12">
        <f t="shared" si="16"/>
        <v>1022</v>
      </c>
      <c r="AD31" s="14">
        <f t="shared" si="17"/>
        <v>1</v>
      </c>
    </row>
    <row r="32" spans="1:30" x14ac:dyDescent="0.25">
      <c r="A32" s="25" t="s">
        <v>18</v>
      </c>
      <c r="B32" s="25"/>
      <c r="C32" s="11">
        <f t="shared" ref="C32:R32" si="18">+C31/$AC31</f>
        <v>5.8708414872798431E-3</v>
      </c>
      <c r="D32" s="11">
        <f t="shared" si="18"/>
        <v>2.5440313111545987E-2</v>
      </c>
      <c r="E32" s="11">
        <f t="shared" si="18"/>
        <v>2.0547945205479451E-2</v>
      </c>
      <c r="F32" s="11">
        <f t="shared" si="18"/>
        <v>1.8590998043052837E-2</v>
      </c>
      <c r="G32" s="11">
        <f t="shared" si="18"/>
        <v>9.7847358121330719E-3</v>
      </c>
      <c r="H32" s="11">
        <f t="shared" si="18"/>
        <v>1.4677103718199608E-2</v>
      </c>
      <c r="I32" s="11">
        <f t="shared" si="18"/>
        <v>6.8493150684931503E-3</v>
      </c>
      <c r="J32" s="11">
        <f t="shared" si="18"/>
        <v>3.2289628180039137E-2</v>
      </c>
      <c r="K32" s="11">
        <f t="shared" si="18"/>
        <v>9.7847358121330719E-3</v>
      </c>
      <c r="L32" s="11">
        <f t="shared" si="18"/>
        <v>1.0763209393346379E-2</v>
      </c>
      <c r="M32" s="11">
        <f t="shared" si="18"/>
        <v>9.7847358121330719E-3</v>
      </c>
      <c r="N32" s="11">
        <f t="shared" si="18"/>
        <v>8.8062622309197647E-3</v>
      </c>
      <c r="O32" s="11">
        <f t="shared" si="18"/>
        <v>7.8277886497064575E-3</v>
      </c>
      <c r="P32" s="11">
        <f t="shared" si="18"/>
        <v>2.1526418786692758E-2</v>
      </c>
      <c r="Q32" s="11">
        <f t="shared" si="18"/>
        <v>2.6418786692759294E-2</v>
      </c>
      <c r="R32" s="11">
        <f t="shared" si="18"/>
        <v>0.13502935420743639</v>
      </c>
      <c r="S32" s="11">
        <f t="shared" ref="S32" si="19">+S31/$AC31</f>
        <v>1.0763209393346379E-2</v>
      </c>
      <c r="T32" s="11">
        <f t="shared" ref="T32" si="20">+T31/$AC31</f>
        <v>2.446183953033268E-2</v>
      </c>
      <c r="U32" s="11">
        <f t="shared" ref="U32" si="21">+U31/$AC31</f>
        <v>4.4031311154598823E-2</v>
      </c>
      <c r="V32" s="11">
        <f t="shared" ref="V32" si="22">+V31/$AC31</f>
        <v>5.8708414872798431E-3</v>
      </c>
      <c r="W32" s="11">
        <f t="shared" ref="W32" si="23">+W31/$AC31</f>
        <v>1.3698630136986301E-2</v>
      </c>
      <c r="X32" s="11">
        <f t="shared" ref="X32" si="24">+X31/$AC31</f>
        <v>0.22015655577299412</v>
      </c>
      <c r="Y32" s="11">
        <f t="shared" ref="Y32" si="25">+Y31/$AC31</f>
        <v>2.9354207436399216E-2</v>
      </c>
      <c r="Z32" s="11">
        <f t="shared" ref="Z32" si="26">+Z31/$AC31</f>
        <v>5.4794520547945202E-2</v>
      </c>
      <c r="AA32" s="11">
        <f t="shared" ref="AA32" si="27">+AA31/$AC31</f>
        <v>3.9138943248532287E-2</v>
      </c>
      <c r="AB32" s="11">
        <f t="shared" ref="AB32" si="28">+AB31/$AC31</f>
        <v>0.19373776908023482</v>
      </c>
      <c r="AC32" s="11">
        <f>+AC31/$AC31</f>
        <v>1</v>
      </c>
      <c r="AD32" s="6"/>
    </row>
    <row r="33" spans="1:30" x14ac:dyDescent="0.25">
      <c r="A33" s="24" t="s">
        <v>27</v>
      </c>
      <c r="B33" s="24"/>
      <c r="C33" s="12">
        <v>82149062</v>
      </c>
      <c r="D33" s="12">
        <v>165298496</v>
      </c>
      <c r="E33" s="12">
        <v>229824921</v>
      </c>
      <c r="F33" s="12">
        <v>93830996</v>
      </c>
      <c r="G33" s="12">
        <v>70000000</v>
      </c>
      <c r="H33" s="12">
        <v>104192000</v>
      </c>
      <c r="I33" s="12">
        <v>105400000</v>
      </c>
      <c r="J33" s="12">
        <v>95958000</v>
      </c>
      <c r="K33" s="12">
        <v>100000000</v>
      </c>
      <c r="L33" s="12">
        <v>176394800</v>
      </c>
      <c r="M33" s="12">
        <v>133062000</v>
      </c>
      <c r="N33" s="12">
        <v>37763887</v>
      </c>
      <c r="O33" s="12">
        <v>16275110</v>
      </c>
      <c r="P33" s="12">
        <v>90000000</v>
      </c>
      <c r="Q33" s="19">
        <v>872000000</v>
      </c>
      <c r="R33" s="19">
        <v>5287000000</v>
      </c>
      <c r="S33" s="19">
        <v>155000000</v>
      </c>
      <c r="T33" s="19">
        <v>769401672</v>
      </c>
      <c r="U33" s="19">
        <v>3442465338</v>
      </c>
      <c r="V33" s="19">
        <v>46972000</v>
      </c>
      <c r="W33" s="19">
        <v>187941691</v>
      </c>
      <c r="X33" s="19">
        <v>7090357000</v>
      </c>
      <c r="Y33" s="19">
        <v>1063554090</v>
      </c>
      <c r="Z33" s="19">
        <v>397035910</v>
      </c>
      <c r="AA33" s="19">
        <v>890231930</v>
      </c>
      <c r="AB33" s="19">
        <v>11046000000</v>
      </c>
      <c r="AC33" s="12">
        <f>SUM(C33:AB33)</f>
        <v>32748108903</v>
      </c>
      <c r="AD33" s="6"/>
    </row>
    <row r="34" spans="1:30" x14ac:dyDescent="0.25">
      <c r="A34" s="24" t="s">
        <v>19</v>
      </c>
      <c r="B34" s="24"/>
      <c r="C34" s="12">
        <f>+C33/C31/6</f>
        <v>2281918.388888889</v>
      </c>
      <c r="D34" s="12">
        <f t="shared" ref="D34:P34" si="29">+D33/D31/6</f>
        <v>1059605.7435897437</v>
      </c>
      <c r="E34" s="12">
        <f t="shared" si="29"/>
        <v>1824007.3095238095</v>
      </c>
      <c r="F34" s="12">
        <f>+F33/F31/6</f>
        <v>823078.91228070168</v>
      </c>
      <c r="G34" s="12">
        <f t="shared" si="29"/>
        <v>1166666.6666666667</v>
      </c>
      <c r="H34" s="12">
        <f t="shared" si="29"/>
        <v>1157688.8888888888</v>
      </c>
      <c r="I34" s="12">
        <f t="shared" si="29"/>
        <v>2509523.8095238092</v>
      </c>
      <c r="J34" s="12">
        <f t="shared" si="29"/>
        <v>484636.36363636359</v>
      </c>
      <c r="K34" s="12">
        <f t="shared" si="29"/>
        <v>1666666.6666666667</v>
      </c>
      <c r="L34" s="12">
        <f>+L33/L31/6</f>
        <v>2672648.4848484849</v>
      </c>
      <c r="M34" s="12">
        <f t="shared" si="29"/>
        <v>2217700</v>
      </c>
      <c r="N34" s="12">
        <f t="shared" si="29"/>
        <v>699331.24074074067</v>
      </c>
      <c r="O34" s="12">
        <f t="shared" si="29"/>
        <v>339064.79166666669</v>
      </c>
      <c r="P34" s="12">
        <f t="shared" si="29"/>
        <v>681818.18181818177</v>
      </c>
      <c r="Q34" s="19">
        <f t="shared" ref="Q34:AB34" si="30">+Q33/Q31/6</f>
        <v>5382716.0493827155</v>
      </c>
      <c r="R34" s="19">
        <f t="shared" si="30"/>
        <v>6385265.7004830912</v>
      </c>
      <c r="S34" s="19">
        <f t="shared" si="30"/>
        <v>2348484.8484848486</v>
      </c>
      <c r="T34" s="19">
        <f t="shared" si="30"/>
        <v>5129344.4799999995</v>
      </c>
      <c r="U34" s="19">
        <f t="shared" si="30"/>
        <v>12749871.622222222</v>
      </c>
      <c r="V34" s="19">
        <f t="shared" si="30"/>
        <v>1304777.7777777778</v>
      </c>
      <c r="W34" s="19">
        <f t="shared" si="30"/>
        <v>2237401.0833333335</v>
      </c>
      <c r="X34" s="19">
        <f t="shared" si="30"/>
        <v>5252116.2962962957</v>
      </c>
      <c r="Y34" s="19">
        <f t="shared" si="30"/>
        <v>5908633.833333333</v>
      </c>
      <c r="Z34" s="19">
        <f t="shared" si="30"/>
        <v>1181654.4940476192</v>
      </c>
      <c r="AA34" s="19">
        <f t="shared" si="30"/>
        <v>3709299.7083333335</v>
      </c>
      <c r="AB34" s="19">
        <f t="shared" si="30"/>
        <v>9297979.7979797982</v>
      </c>
      <c r="AC34" s="12">
        <f>+AC33/AC31/6</f>
        <v>5340526.5660469672</v>
      </c>
      <c r="AD34" s="7"/>
    </row>
    <row r="35" spans="1:30" x14ac:dyDescent="0.25">
      <c r="A35" s="25" t="s">
        <v>18</v>
      </c>
      <c r="B35" s="25"/>
      <c r="C35" s="11">
        <f t="shared" ref="C35:AB35" si="31">+C33/$AC33</f>
        <v>2.5085131554718402E-3</v>
      </c>
      <c r="D35" s="11">
        <f t="shared" si="31"/>
        <v>5.0475737847829518E-3</v>
      </c>
      <c r="E35" s="11">
        <f t="shared" si="31"/>
        <v>7.017960080710069E-3</v>
      </c>
      <c r="F35" s="11">
        <f t="shared" si="31"/>
        <v>2.865234028564144E-3</v>
      </c>
      <c r="G35" s="11">
        <f t="shared" si="31"/>
        <v>2.137528008329892E-3</v>
      </c>
      <c r="H35" s="11">
        <f t="shared" si="31"/>
        <v>3.1816188320558303E-3</v>
      </c>
      <c r="I35" s="11">
        <f t="shared" si="31"/>
        <v>3.2185064582567233E-3</v>
      </c>
      <c r="J35" s="11">
        <f t="shared" si="31"/>
        <v>2.9301844660474257E-3</v>
      </c>
      <c r="K35" s="11">
        <f t="shared" si="31"/>
        <v>3.0536114404712744E-3</v>
      </c>
      <c r="L35" s="11">
        <f t="shared" si="31"/>
        <v>5.3864117931964241E-3</v>
      </c>
      <c r="M35" s="11">
        <f t="shared" si="31"/>
        <v>4.0631964549198872E-3</v>
      </c>
      <c r="N35" s="11">
        <f t="shared" si="31"/>
        <v>1.1531623737986443E-3</v>
      </c>
      <c r="O35" s="11">
        <f t="shared" si="31"/>
        <v>4.9697862090928441E-4</v>
      </c>
      <c r="P35" s="11">
        <f t="shared" si="31"/>
        <v>2.7482502964241472E-3</v>
      </c>
      <c r="Q35" s="11">
        <f t="shared" si="31"/>
        <v>2.6627491760909516E-2</v>
      </c>
      <c r="R35" s="11">
        <f t="shared" si="31"/>
        <v>0.16144443685771628</v>
      </c>
      <c r="S35" s="11">
        <f t="shared" si="31"/>
        <v>4.7330977327304756E-3</v>
      </c>
      <c r="T35" s="11">
        <f t="shared" si="31"/>
        <v>2.3494537479369269E-2</v>
      </c>
      <c r="U35" s="11">
        <f t="shared" si="31"/>
        <v>0.10511951539542613</v>
      </c>
      <c r="V35" s="11">
        <f t="shared" si="31"/>
        <v>1.4343423658181671E-3</v>
      </c>
      <c r="W35" s="11">
        <f t="shared" si="31"/>
        <v>5.7390089777911721E-3</v>
      </c>
      <c r="X35" s="11">
        <f t="shared" si="31"/>
        <v>0.21651195252225586</v>
      </c>
      <c r="Y35" s="11">
        <f t="shared" si="31"/>
        <v>3.2476809367840156E-2</v>
      </c>
      <c r="Z35" s="11">
        <f t="shared" si="31"/>
        <v>1.2123933970539234E-2</v>
      </c>
      <c r="AA35" s="11">
        <f t="shared" si="31"/>
        <v>2.7184224061208229E-2</v>
      </c>
      <c r="AB35" s="11">
        <f t="shared" si="31"/>
        <v>0.337301919714457</v>
      </c>
      <c r="AC35" s="11">
        <f t="shared" ref="AC35" si="32">+AC33/$AC33</f>
        <v>1</v>
      </c>
      <c r="AD35" s="7"/>
    </row>
    <row r="36" spans="1:30" x14ac:dyDescent="0.25">
      <c r="A36" s="24" t="s">
        <v>24</v>
      </c>
      <c r="B36" s="24"/>
      <c r="C36" s="12">
        <f t="shared" ref="C36:P36" si="33">+C31-C13</f>
        <v>-7</v>
      </c>
      <c r="D36" s="12">
        <f t="shared" si="33"/>
        <v>-1</v>
      </c>
      <c r="E36" s="12">
        <f t="shared" si="33"/>
        <v>-4</v>
      </c>
      <c r="F36" s="12">
        <f t="shared" si="33"/>
        <v>-1</v>
      </c>
      <c r="G36" s="12">
        <f t="shared" si="33"/>
        <v>-2</v>
      </c>
      <c r="H36" s="12">
        <f t="shared" si="33"/>
        <v>-5</v>
      </c>
      <c r="I36" s="12">
        <f t="shared" si="33"/>
        <v>0</v>
      </c>
      <c r="J36" s="12">
        <f t="shared" si="33"/>
        <v>1</v>
      </c>
      <c r="K36" s="12">
        <f t="shared" si="33"/>
        <v>0</v>
      </c>
      <c r="L36" s="12">
        <f t="shared" si="33"/>
        <v>0</v>
      </c>
      <c r="M36" s="12">
        <f t="shared" si="33"/>
        <v>4</v>
      </c>
      <c r="N36" s="12">
        <f t="shared" si="33"/>
        <v>0</v>
      </c>
      <c r="O36" s="12">
        <f t="shared" si="33"/>
        <v>-2</v>
      </c>
      <c r="P36" s="12">
        <f t="shared" si="33"/>
        <v>0</v>
      </c>
      <c r="Q36" s="19">
        <f t="shared" ref="Q36:AB36" si="34">+Q31-Q13</f>
        <v>2</v>
      </c>
      <c r="R36" s="19">
        <f t="shared" si="34"/>
        <v>-25</v>
      </c>
      <c r="S36" s="19">
        <f t="shared" si="34"/>
        <v>0</v>
      </c>
      <c r="T36" s="19">
        <f t="shared" si="34"/>
        <v>-2</v>
      </c>
      <c r="U36" s="19">
        <f t="shared" si="34"/>
        <v>2</v>
      </c>
      <c r="V36" s="19">
        <f t="shared" si="34"/>
        <v>-1</v>
      </c>
      <c r="W36" s="19">
        <f t="shared" si="34"/>
        <v>0</v>
      </c>
      <c r="X36" s="19">
        <f t="shared" si="34"/>
        <v>-5</v>
      </c>
      <c r="Y36" s="19">
        <f t="shared" si="34"/>
        <v>-7</v>
      </c>
      <c r="Z36" s="19">
        <f t="shared" si="34"/>
        <v>-1</v>
      </c>
      <c r="AA36" s="19">
        <f t="shared" si="34"/>
        <v>-1</v>
      </c>
      <c r="AB36" s="19">
        <f t="shared" si="34"/>
        <v>-3</v>
      </c>
      <c r="AC36" s="12">
        <f>SUM(C36:AB36)</f>
        <v>-58</v>
      </c>
      <c r="AD36" s="8"/>
    </row>
    <row r="37" spans="1:30" x14ac:dyDescent="0.25">
      <c r="A37" s="24" t="s">
        <v>25</v>
      </c>
      <c r="B37" s="24"/>
      <c r="C37" s="14">
        <f t="shared" ref="C37:P37" si="35">+C31/C13-1</f>
        <v>-0.53846153846153844</v>
      </c>
      <c r="D37" s="14">
        <f t="shared" si="35"/>
        <v>-3.703703703703709E-2</v>
      </c>
      <c r="E37" s="14">
        <f t="shared" si="35"/>
        <v>-0.16000000000000003</v>
      </c>
      <c r="F37" s="14">
        <f t="shared" si="35"/>
        <v>-5.0000000000000044E-2</v>
      </c>
      <c r="G37" s="14">
        <f t="shared" si="35"/>
        <v>-0.16666666666666663</v>
      </c>
      <c r="H37" s="14">
        <f t="shared" si="35"/>
        <v>-0.25</v>
      </c>
      <c r="I37" s="14">
        <f t="shared" si="35"/>
        <v>0</v>
      </c>
      <c r="J37" s="14">
        <f t="shared" si="35"/>
        <v>3.125E-2</v>
      </c>
      <c r="K37" s="14">
        <f t="shared" si="35"/>
        <v>0</v>
      </c>
      <c r="L37" s="14">
        <f t="shared" si="35"/>
        <v>0</v>
      </c>
      <c r="M37" s="14">
        <f t="shared" si="35"/>
        <v>0.66666666666666674</v>
      </c>
      <c r="N37" s="14">
        <f t="shared" si="35"/>
        <v>0</v>
      </c>
      <c r="O37" s="14">
        <f t="shared" si="35"/>
        <v>-0.19999999999999996</v>
      </c>
      <c r="P37" s="14">
        <f t="shared" si="35"/>
        <v>0</v>
      </c>
      <c r="Q37" s="14">
        <f t="shared" ref="Q37:AB37" si="36">+Q31/Q13-1</f>
        <v>8.0000000000000071E-2</v>
      </c>
      <c r="R37" s="14">
        <f t="shared" si="36"/>
        <v>-0.15337423312883436</v>
      </c>
      <c r="S37" s="14">
        <f t="shared" si="36"/>
        <v>0</v>
      </c>
      <c r="T37" s="14">
        <f t="shared" si="36"/>
        <v>-7.407407407407407E-2</v>
      </c>
      <c r="U37" s="14">
        <f t="shared" si="36"/>
        <v>4.6511627906976827E-2</v>
      </c>
      <c r="V37" s="14">
        <f t="shared" si="36"/>
        <v>-0.1428571428571429</v>
      </c>
      <c r="W37" s="14">
        <f t="shared" si="36"/>
        <v>0</v>
      </c>
      <c r="X37" s="14">
        <f t="shared" si="36"/>
        <v>-2.1739130434782594E-2</v>
      </c>
      <c r="Y37" s="14">
        <f t="shared" si="36"/>
        <v>-0.18918918918918914</v>
      </c>
      <c r="Z37" s="14">
        <f t="shared" si="36"/>
        <v>-1.7543859649122862E-2</v>
      </c>
      <c r="AA37" s="14">
        <f t="shared" si="36"/>
        <v>-2.4390243902439046E-2</v>
      </c>
      <c r="AB37" s="14">
        <f t="shared" si="36"/>
        <v>-1.4925373134328401E-2</v>
      </c>
      <c r="AC37" s="14">
        <f>+AC31/AC13-1</f>
        <v>-5.3703703703703698E-2</v>
      </c>
      <c r="AD37" s="8"/>
    </row>
    <row r="38" spans="1:30" x14ac:dyDescent="0.25">
      <c r="A38" s="24" t="s">
        <v>26</v>
      </c>
      <c r="B38" s="24"/>
      <c r="C38" s="12">
        <f t="shared" ref="C38:AC38" si="37">+C15-C33</f>
        <v>91714650</v>
      </c>
      <c r="D38" s="12">
        <f t="shared" si="37"/>
        <v>17334457</v>
      </c>
      <c r="E38" s="12">
        <f t="shared" si="37"/>
        <v>-29879052</v>
      </c>
      <c r="F38" s="12">
        <f t="shared" si="37"/>
        <v>73726435</v>
      </c>
      <c r="G38" s="12">
        <f t="shared" si="37"/>
        <v>0</v>
      </c>
      <c r="H38" s="12">
        <f t="shared" si="37"/>
        <v>10761000</v>
      </c>
      <c r="I38" s="12">
        <f t="shared" si="37"/>
        <v>4100000</v>
      </c>
      <c r="J38" s="12">
        <f t="shared" si="37"/>
        <v>8601000</v>
      </c>
      <c r="K38" s="12">
        <f t="shared" si="37"/>
        <v>0</v>
      </c>
      <c r="L38" s="12">
        <f t="shared" si="37"/>
        <v>-21338668</v>
      </c>
      <c r="M38" s="12">
        <f t="shared" si="37"/>
        <v>-89700000</v>
      </c>
      <c r="N38" s="12">
        <f t="shared" si="37"/>
        <v>-3677781</v>
      </c>
      <c r="O38" s="12">
        <f t="shared" si="37"/>
        <v>27135608</v>
      </c>
      <c r="P38" s="12">
        <f t="shared" si="37"/>
        <v>0</v>
      </c>
      <c r="Q38" s="19">
        <f t="shared" si="37"/>
        <v>-58000000</v>
      </c>
      <c r="R38" s="19">
        <f t="shared" si="37"/>
        <v>1124000000</v>
      </c>
      <c r="S38" s="19">
        <f t="shared" si="37"/>
        <v>5000000</v>
      </c>
      <c r="T38" s="19">
        <f t="shared" si="37"/>
        <v>-164499377</v>
      </c>
      <c r="U38" s="19">
        <f t="shared" si="37"/>
        <v>-342125064</v>
      </c>
      <c r="V38" s="19">
        <f t="shared" si="37"/>
        <v>-76000</v>
      </c>
      <c r="W38" s="19">
        <f t="shared" si="37"/>
        <v>123071822</v>
      </c>
      <c r="X38" s="19">
        <f t="shared" si="37"/>
        <v>1629372000</v>
      </c>
      <c r="Y38" s="19">
        <f t="shared" si="37"/>
        <v>236387070</v>
      </c>
      <c r="Z38" s="19">
        <f t="shared" si="37"/>
        <v>173123116</v>
      </c>
      <c r="AA38" s="19">
        <f t="shared" si="37"/>
        <v>277503473</v>
      </c>
      <c r="AB38" s="19">
        <f t="shared" si="37"/>
        <v>-571000000</v>
      </c>
      <c r="AC38" s="12">
        <f t="shared" si="37"/>
        <v>2521534689</v>
      </c>
      <c r="AD38" s="8"/>
    </row>
    <row r="39" spans="1:30" x14ac:dyDescent="0.25">
      <c r="A39" s="24" t="s">
        <v>15</v>
      </c>
      <c r="B39" s="24"/>
      <c r="C39" s="14">
        <f t="shared" ref="C39:P39" si="38">+C33/C15-1</f>
        <v>-0.52750886855561907</v>
      </c>
      <c r="D39" s="14">
        <f t="shared" si="38"/>
        <v>-9.4914180137031456E-2</v>
      </c>
      <c r="E39" s="14">
        <f t="shared" si="38"/>
        <v>0.1494357055208777</v>
      </c>
      <c r="F39" s="14">
        <f t="shared" si="38"/>
        <v>-0.44000695498846598</v>
      </c>
      <c r="G39" s="14">
        <f t="shared" si="38"/>
        <v>0</v>
      </c>
      <c r="H39" s="14">
        <f t="shared" si="38"/>
        <v>-9.3612171931137023E-2</v>
      </c>
      <c r="I39" s="14">
        <f t="shared" si="38"/>
        <v>-3.7442922374429255E-2</v>
      </c>
      <c r="J39" s="14">
        <f t="shared" si="38"/>
        <v>-8.2259776776748006E-2</v>
      </c>
      <c r="K39" s="14">
        <f t="shared" si="38"/>
        <v>0</v>
      </c>
      <c r="L39" s="14">
        <f t="shared" si="38"/>
        <v>0.13761898819970564</v>
      </c>
      <c r="M39" s="14">
        <f t="shared" si="38"/>
        <v>2.0686315206863153</v>
      </c>
      <c r="N39" s="14">
        <f t="shared" si="38"/>
        <v>0.10789677764893413</v>
      </c>
      <c r="O39" s="14">
        <f t="shared" si="38"/>
        <v>-0.62509005264552409</v>
      </c>
      <c r="P39" s="14">
        <f t="shared" si="38"/>
        <v>0</v>
      </c>
      <c r="Q39" s="14">
        <f t="shared" ref="Q39:AA39" si="39">+Q33/Q15-1</f>
        <v>7.1253071253071232E-2</v>
      </c>
      <c r="R39" s="14">
        <f t="shared" si="39"/>
        <v>-0.17532366245515518</v>
      </c>
      <c r="S39" s="14">
        <f t="shared" si="39"/>
        <v>-3.125E-2</v>
      </c>
      <c r="T39" s="14">
        <f t="shared" si="39"/>
        <v>0.27194371448036914</v>
      </c>
      <c r="U39" s="14">
        <f t="shared" si="39"/>
        <v>0.11035081112519207</v>
      </c>
      <c r="V39" s="14">
        <f t="shared" si="39"/>
        <v>1.6206073012623445E-3</v>
      </c>
      <c r="W39" s="14">
        <f t="shared" si="39"/>
        <v>-0.3957121374337198</v>
      </c>
      <c r="X39" s="14">
        <f t="shared" si="39"/>
        <v>-0.18686039439987179</v>
      </c>
      <c r="Y39" s="14">
        <f t="shared" si="39"/>
        <v>-0.18184443825134367</v>
      </c>
      <c r="Z39" s="14">
        <f t="shared" si="39"/>
        <v>-0.3036400514687283</v>
      </c>
      <c r="AA39" s="14">
        <f t="shared" si="39"/>
        <v>-0.23764242506228095</v>
      </c>
      <c r="AB39" s="14">
        <f>+AB33/AB15-1</f>
        <v>5.4510739856801882E-2</v>
      </c>
      <c r="AC39" s="14">
        <f>+AC33/AC15-1</f>
        <v>-7.149305839801412E-2</v>
      </c>
      <c r="AD39" s="8"/>
    </row>
  </sheetData>
  <mergeCells count="22">
    <mergeCell ref="A39:B39"/>
    <mergeCell ref="A36:B36"/>
    <mergeCell ref="A37:B37"/>
    <mergeCell ref="A38:B38"/>
    <mergeCell ref="A31:B31"/>
    <mergeCell ref="A32:B32"/>
    <mergeCell ref="A33:B33"/>
    <mergeCell ref="A34:B34"/>
    <mergeCell ref="A35:B35"/>
    <mergeCell ref="A21:A22"/>
    <mergeCell ref="A23:A24"/>
    <mergeCell ref="A25:A26"/>
    <mergeCell ref="A27:A29"/>
    <mergeCell ref="A3:A4"/>
    <mergeCell ref="A5:A6"/>
    <mergeCell ref="A7:A8"/>
    <mergeCell ref="A9:A11"/>
    <mergeCell ref="A13:B13"/>
    <mergeCell ref="A14:B14"/>
    <mergeCell ref="A15:B15"/>
    <mergeCell ref="A16:B16"/>
    <mergeCell ref="A17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AEROTAXIS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Dominguez Arrieta</dc:creator>
  <cp:lastModifiedBy>Juan David Dominguez Arrieta</cp:lastModifiedBy>
  <dcterms:created xsi:type="dcterms:W3CDTF">2020-07-28T16:17:19Z</dcterms:created>
  <dcterms:modified xsi:type="dcterms:W3CDTF">2020-08-11T14:44:34Z</dcterms:modified>
</cp:coreProperties>
</file>